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6"/>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'bs'!$A$1:$F$88</definedName>
    <definedName name="_xlnm.Print_Area" localSheetId="3">'cflow'!$A$1:$G$58</definedName>
    <definedName name="_xlnm.Print_Area" localSheetId="1">'EQUITY'!$A$1:$I$36</definedName>
    <definedName name="_xlnm.Print_Area" localSheetId="6">'Notes'!$A$1:$J$285</definedName>
    <definedName name="_xlnm.Print_Area" localSheetId="0">'pl'!$A$1:$J$49</definedName>
    <definedName name="_xlnm.Print_Titles" localSheetId="3">'cflow'!$1:$6</definedName>
  </definedNames>
  <calcPr fullCalcOnLoad="1"/>
</workbook>
</file>

<file path=xl/sharedStrings.xml><?xml version="1.0" encoding="utf-8"?>
<sst xmlns="http://schemas.openxmlformats.org/spreadsheetml/2006/main" count="409" uniqueCount="284">
  <si>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</si>
  <si>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</si>
  <si>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</si>
  <si>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</si>
  <si>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</si>
  <si>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</si>
  <si>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</si>
  <si>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</si>
  <si>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</si>
  <si>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</si>
  <si>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</si>
  <si>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</si>
  <si>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</si>
  <si>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</si>
  <si>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</si>
  <si>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</si>
  <si>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</si>
  <si>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</si>
  <si>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</si>
  <si>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</si>
  <si>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</si>
  <si>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</si>
  <si>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</si>
  <si>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</si>
  <si>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</si>
  <si>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</si>
  <si>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</si>
  <si>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</si>
  <si>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</si>
  <si>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</si>
  <si>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</si>
  <si>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</si>
  <si>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</si>
  <si>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</si>
  <si>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</si>
  <si>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</si>
  <si>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</si>
  <si>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</si>
  <si>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</si>
  <si>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</si>
  <si>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</si>
  <si>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</si>
  <si>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</si>
  <si>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</si>
  <si>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</si>
  <si>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</si>
  <si>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</si>
  <si>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</si>
  <si>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</si>
  <si>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</si>
  <si>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</si>
  <si>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</si>
  <si>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</si>
  <si>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</si>
  <si>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</si>
  <si>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</si>
  <si>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</si>
  <si>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</si>
  <si>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</si>
  <si>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</si>
  <si>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</si>
  <si>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</si>
  <si>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</si>
  <si>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</si>
  <si>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</si>
  <si>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</si>
  <si>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</si>
  <si>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</si>
  <si>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</si>
  <si>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</si>
  <si>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</si>
  <si>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</si>
  <si>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</si>
  <si>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</si>
  <si>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</si>
  <si>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</si>
  <si>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</si>
  <si>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</si>
  <si>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</si>
  <si>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</si>
  <si>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</si>
  <si>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</si>
  <si>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</si>
  <si>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 xml:space="preserve"> ADDITIONAL INFORMATION FOR</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</si>
  <si>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</si>
  <si>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</si>
  <si>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</si>
  <si>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</si>
  <si>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</si>
  <si>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</si>
  <si>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</si>
  <si>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</si>
  <si>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</si>
  <si>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</si>
  <si>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</si>
  <si>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</si>
  <si>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</si>
  <si>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</si>
  <si>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</si>
  <si>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</si>
  <si>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</si>
  <si>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</si>
  <si>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</si>
  <si>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</si>
  <si>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</si>
  <si>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</si>
  <si>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</si>
  <si>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</si>
  <si>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</si>
  <si>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</si>
  <si>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</si>
  <si>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</si>
  <si>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</si>
  <si>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</si>
  <si>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</si>
  <si>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</si>
  <si>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</si>
  <si>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</si>
  <si>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</si>
  <si>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</si>
  <si>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</si>
  <si>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</si>
  <si>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</si>
  <si>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</si>
  <si>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</si>
  <si>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</si>
  <si>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</si>
  <si>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</si>
  <si>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</si>
  <si>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</si>
  <si>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</si>
  <si>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</si>
  <si>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</si>
  <si>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Receivables </t>
  </si>
  <si>
    <t xml:space="preserve">Inventories </t>
  </si>
  <si>
    <t xml:space="preserve">Amounts due from related companies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</si>
  <si>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</si>
  <si>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</si>
  <si>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</si>
  <si>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</si>
  <si>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</si>
  <si>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</si>
  <si>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</si>
  <si>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</si>
  <si>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</si>
  <si>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</si>
  <si>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</si>
  <si>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</si>
  <si>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</si>
  <si>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</si>
  <si>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</si>
  <si>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</si>
  <si>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</si>
  <si>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</si>
  <si>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</si>
  <si>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</si>
  <si>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</si>
  <si>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COMPARISON WITH PRECEDING QUARTER'S REPORT</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</si>
  <si>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</si>
  <si>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</si>
  <si>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</si>
  <si>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</si>
  <si>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</si>
  <si>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</si>
  <si>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</si>
  <si>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 xml:space="preserve">Profit from operations </t>
  </si>
  <si>
    <t>Long Term Borrowings</t>
  </si>
  <si>
    <t>Short Term Borrowings</t>
  </si>
  <si>
    <t xml:space="preserve">  share (sen)</t>
  </si>
  <si>
    <t xml:space="preserve">Proposed/ Declared dividend per ordinary </t>
  </si>
  <si>
    <t>(a)</t>
  </si>
  <si>
    <t>(b)</t>
  </si>
  <si>
    <t>( c)</t>
  </si>
  <si>
    <t>(i)</t>
  </si>
  <si>
    <t>STATUS OF CORPORATE PROPOSALS (CONTD.)</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</si>
  <si>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</si>
  <si>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</si>
  <si>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</si>
  <si>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</si>
  <si>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</si>
  <si>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</si>
  <si>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</si>
  <si>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</si>
  <si>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</si>
  <si>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</si>
  <si>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</si>
  <si>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</si>
  <si>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</si>
  <si>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</si>
  <si>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</si>
  <si>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</si>
  <si>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</si>
  <si>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</si>
  <si>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</si>
  <si>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</si>
  <si>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</si>
  <si>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</si>
  <si>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</si>
  <si>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</si>
  <si>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</si>
  <si>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</si>
  <si>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</si>
  <si>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</si>
  <si>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</si>
  <si>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</si>
  <si>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</si>
  <si>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</si>
  <si>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</si>
  <si>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</si>
  <si>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</si>
  <si>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</si>
  <si>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</si>
  <si>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</si>
  <si>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</si>
  <si>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</si>
  <si>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Commitment for the acquisition of land </t>
  </si>
  <si>
    <t>On 31 May 2007, the Company  announced the following corporate proposals :-</t>
  </si>
  <si>
    <t xml:space="preserve">OFF BALANCE SHEET FINANCIAL INSTRUMENTS </t>
  </si>
  <si>
    <t>B13.</t>
  </si>
  <si>
    <t>B13</t>
  </si>
  <si>
    <t>Balance at beginning of year</t>
  </si>
  <si>
    <t>(iii)</t>
  </si>
  <si>
    <t>(iv)</t>
  </si>
  <si>
    <t xml:space="preserve">(ii) </t>
  </si>
  <si>
    <t xml:space="preserve">Share of result of an associate </t>
  </si>
  <si>
    <t>Investment in an associate</t>
  </si>
  <si>
    <t xml:space="preserve">Amount due from an associate </t>
  </si>
  <si>
    <t xml:space="preserve">Cash &amp; Cash Equivalents at end of year </t>
  </si>
  <si>
    <t>parcel 2 11561</t>
  </si>
  <si>
    <t xml:space="preserve">Short Term - Unsecured </t>
  </si>
  <si>
    <t>Purchase &amp; refurbishment cost of investment properties</t>
  </si>
  <si>
    <t>Investment properties</t>
  </si>
  <si>
    <t>51% = 5896</t>
  </si>
  <si>
    <t>2138+5896=8034</t>
  </si>
  <si>
    <t>lfc = 90%*</t>
  </si>
  <si>
    <t>Earnings/(loss) per share attributable</t>
  </si>
  <si>
    <t>Profit/(Loss) from operations</t>
  </si>
  <si>
    <t>Profit/(Loss) before taxation</t>
  </si>
  <si>
    <t>Profit/(Loss) for the period</t>
  </si>
  <si>
    <t>Basic earnings/(loss) per share (sen)</t>
  </si>
  <si>
    <t>Profit/Loss) before tax</t>
  </si>
  <si>
    <t xml:space="preserve">Profit/(Loss) for the period </t>
  </si>
  <si>
    <t xml:space="preserve">Profit/(Loss) attributable to ordinary equity </t>
  </si>
  <si>
    <t>Quarterly report on consolidated results for the financial quarter ended 31 MARCH 2008.</t>
  </si>
  <si>
    <t xml:space="preserve">CONDENSED CONSOLIDATED INCOME STATEMENTS FOR THE 1ST QUARTER ENDED </t>
  </si>
  <si>
    <t>31 MARCH 2008</t>
  </si>
  <si>
    <t xml:space="preserve">3 months </t>
  </si>
  <si>
    <t>Audited Financial Statements of the Group for the year ended 31 December 2007.</t>
  </si>
  <si>
    <t>Period ended 31 March 2008</t>
  </si>
  <si>
    <t xml:space="preserve">Balance at end of period </t>
  </si>
  <si>
    <t>Period ended 31 March 2007</t>
  </si>
  <si>
    <t>Audited Financial Statements of the Group  for the year ended 31 December 2007.</t>
  </si>
  <si>
    <t>Condensed Consolidated Balance Sheet As At 31 March 2008</t>
  </si>
  <si>
    <t>Annual Audited  Financial Statements of the Group  for the year ended 31 December 2007.</t>
  </si>
  <si>
    <t>Condensed Consolidated Cash Flow Statement For The Period  Ended 31 March  2008</t>
  </si>
  <si>
    <t xml:space="preserve">3 Months Ended </t>
  </si>
  <si>
    <t xml:space="preserve"> FOR THE FINANCIAL PERIOD ENDED 31 MARCH  2008</t>
  </si>
  <si>
    <t xml:space="preserve"> THE FINANCIAL PERIOD  ENDED 31 MARCH  2008</t>
  </si>
  <si>
    <t>FINANCIAL QUARTER  ENDED 31 MARCH 2008</t>
  </si>
  <si>
    <t xml:space="preserve">   3 months ended </t>
  </si>
  <si>
    <t>FINANCIAL QUARTER ENDED 31 MARCH 2008</t>
  </si>
  <si>
    <t>Net proceeds from borrowings</t>
  </si>
  <si>
    <t xml:space="preserve">Loss for the period </t>
  </si>
  <si>
    <t xml:space="preserve">Profit for the period </t>
  </si>
  <si>
    <t>Condensed Consolidated Statement of Changes in Equity for the  Period ended 31 March 2008</t>
  </si>
  <si>
    <t>Profit/(loss) before tax</t>
  </si>
  <si>
    <t>Operating profit/(loss) before changes in working capital</t>
  </si>
  <si>
    <t>Cash generated from operations</t>
  </si>
  <si>
    <t>Net cash used in investing activities</t>
  </si>
  <si>
    <t>Net cash generated from/(used in) financing activities</t>
  </si>
  <si>
    <t xml:space="preserve">                    - Secured </t>
  </si>
  <si>
    <t xml:space="preserve">Loan </t>
  </si>
  <si>
    <t>31.03.2008</t>
  </si>
  <si>
    <t>31.03.2007</t>
  </si>
  <si>
    <t xml:space="preserve">  - overprovision of tax in respect of prior years</t>
  </si>
  <si>
    <t>31.12.2007</t>
  </si>
  <si>
    <t>21 May 2008</t>
  </si>
  <si>
    <t>Net proceed from disposal of a subsidiary (Note A11)</t>
  </si>
  <si>
    <t>as stated in Note B8(iv)</t>
  </si>
  <si>
    <t>31.03.3008</t>
  </si>
  <si>
    <t>Malaysian tax expense</t>
  </si>
  <si>
    <t>Tax refund</t>
  </si>
  <si>
    <t>Net cash used in operating activities</t>
  </si>
  <si>
    <t>EARNINGS/(LOSS)  PER SHARE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</si>
</sst>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s>
  <fonts count="31">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3">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0" applyNumberFormat="1" applyFont="1" applyFill="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0" xfId="0" applyNumberFormat="1"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Border="1" applyAlignment="1">
      <alignment horizontal="righ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1" fillId="0" borderId="0" xfId="0" applyFont="1" applyAlignment="1">
      <alignment horizontal="justify"/>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0" fontId="2" fillId="0" borderId="0" xfId="0" applyFont="1" applyAlignment="1" quotePrefix="1">
      <alignment horizontal="right"/>
    </xf>
    <xf numFmtId="41" fontId="2" fillId="0" borderId="0" xfId="0" applyNumberFormat="1" applyFont="1" applyAlignment="1">
      <alignment horizontal="right"/>
    </xf>
    <xf numFmtId="0" fontId="2" fillId="0" borderId="0" xfId="0" applyFont="1" applyAlignment="1" quotePrefix="1">
      <alignment horizontal="center"/>
    </xf>
    <xf numFmtId="41" fontId="2" fillId="0" borderId="0" xfId="0" applyNumberFormat="1" applyFont="1" applyAlignment="1">
      <alignment/>
    </xf>
    <xf numFmtId="41" fontId="2" fillId="0" borderId="0" xfId="0" applyNumberFormat="1" applyFont="1" applyBorder="1" applyAlignment="1">
      <alignment/>
    </xf>
    <xf numFmtId="171" fontId="2" fillId="0" borderId="0" xfId="42" applyNumberFormat="1" applyFont="1" applyAlignment="1">
      <alignment horizontal="right"/>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72125" cy="2133600"/>
    <xdr:sp>
      <xdr:nvSpPr>
        <xdr:cNvPr id="1" name="Text Box 1"/>
        <xdr:cNvSpPr txBox="1">
          <a:spLocks noChangeArrowheads="1"/>
        </xdr:cNvSpPr>
      </xdr:nvSpPr>
      <xdr:spPr>
        <a:xfrm>
          <a:off x="457200" y="2409825"/>
          <a:ext cx="5572125" cy="21336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FRS 134, "Interim Financial Reporting" issued by the Malaysian Accounting Standards Board ("MASB") and paragraph 9.22 of the Listing Requirements of Bursa Malaysia Securities Berhad and should be read in conjunction with the Group's annual audited financial statements for the year ended 31 December 2007.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2007.</a:t>
          </a:r>
        </a:p>
      </xdr:txBody>
    </xdr:sp>
    <xdr:clientData/>
  </xdr:oneCellAnchor>
  <xdr:oneCellAnchor>
    <xdr:from>
      <xdr:col>0</xdr:col>
      <xdr:colOff>428625</xdr:colOff>
      <xdr:row>25</xdr:row>
      <xdr:rowOff>19050</xdr:rowOff>
    </xdr:from>
    <xdr:ext cx="5610225" cy="390525"/>
    <xdr:sp>
      <xdr:nvSpPr>
        <xdr:cNvPr id="2" name="Text Box 2"/>
        <xdr:cNvSpPr txBox="1">
          <a:spLocks noChangeArrowheads="1"/>
        </xdr:cNvSpPr>
      </xdr:nvSpPr>
      <xdr:spPr>
        <a:xfrm>
          <a:off x="428625" y="501967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30</xdr:row>
      <xdr:rowOff>19050</xdr:rowOff>
    </xdr:from>
    <xdr:ext cx="5581650" cy="381000"/>
    <xdr:sp>
      <xdr:nvSpPr>
        <xdr:cNvPr id="3" name="Text Box 3"/>
        <xdr:cNvSpPr txBox="1">
          <a:spLocks noChangeArrowheads="1"/>
        </xdr:cNvSpPr>
      </xdr:nvSpPr>
      <xdr:spPr>
        <a:xfrm>
          <a:off x="447675" y="5943600"/>
          <a:ext cx="5581650" cy="3810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36</xdr:row>
      <xdr:rowOff>19050</xdr:rowOff>
    </xdr:from>
    <xdr:ext cx="5562600" cy="628650"/>
    <xdr:sp>
      <xdr:nvSpPr>
        <xdr:cNvPr id="4" name="Text Box 4"/>
        <xdr:cNvSpPr txBox="1">
          <a:spLocks noChangeArrowheads="1"/>
        </xdr:cNvSpPr>
      </xdr:nvSpPr>
      <xdr:spPr>
        <a:xfrm>
          <a:off x="476250" y="7067550"/>
          <a:ext cx="5562600" cy="62865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There were no unusual items affecting assets, liabilities, equity, net income or cash flows of the Group for the current financial quarter ended 31 March  2008. </a:t>
          </a:r>
        </a:p>
      </xdr:txBody>
    </xdr:sp>
    <xdr:clientData/>
  </xdr:oneCellAnchor>
  <xdr:oneCellAnchor>
    <xdr:from>
      <xdr:col>1</xdr:col>
      <xdr:colOff>9525</xdr:colOff>
      <xdr:row>42</xdr:row>
      <xdr:rowOff>0</xdr:rowOff>
    </xdr:from>
    <xdr:ext cx="5572125" cy="619125"/>
    <xdr:sp>
      <xdr:nvSpPr>
        <xdr:cNvPr id="5" name="Text Box 5"/>
        <xdr:cNvSpPr txBox="1">
          <a:spLocks noChangeArrowheads="1"/>
        </xdr:cNvSpPr>
      </xdr:nvSpPr>
      <xdr:spPr>
        <a:xfrm>
          <a:off x="457200" y="8248650"/>
          <a:ext cx="5572125" cy="6191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on the results for the current financial quarter.</a:t>
          </a:r>
        </a:p>
      </xdr:txBody>
    </xdr:sp>
    <xdr:clientData/>
  </xdr:oneCellAnchor>
  <xdr:oneCellAnchor>
    <xdr:from>
      <xdr:col>1</xdr:col>
      <xdr:colOff>0</xdr:colOff>
      <xdr:row>48</xdr:row>
      <xdr:rowOff>19050</xdr:rowOff>
    </xdr:from>
    <xdr:ext cx="5562600" cy="609600"/>
    <xdr:sp>
      <xdr:nvSpPr>
        <xdr:cNvPr id="6" name="Text Box 6"/>
        <xdr:cNvSpPr txBox="1">
          <a:spLocks noChangeArrowheads="1"/>
        </xdr:cNvSpPr>
      </xdr:nvSpPr>
      <xdr:spPr>
        <a:xfrm>
          <a:off x="447675" y="9391650"/>
          <a:ext cx="5562600" cy="6096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There were no issuance and repayment of debt and equity securities during the financial quarter ended 31 March  2008.</a:t>
          </a:r>
        </a:p>
      </xdr:txBody>
    </xdr:sp>
    <xdr:clientData/>
  </xdr:oneCellAnchor>
  <xdr:oneCellAnchor>
    <xdr:from>
      <xdr:col>0</xdr:col>
      <xdr:colOff>438150</xdr:colOff>
      <xdr:row>54</xdr:row>
      <xdr:rowOff>19050</xdr:rowOff>
    </xdr:from>
    <xdr:ext cx="5524500" cy="476250"/>
    <xdr:sp>
      <xdr:nvSpPr>
        <xdr:cNvPr id="7" name="Text Box 7"/>
        <xdr:cNvSpPr txBox="1">
          <a:spLocks noChangeArrowheads="1"/>
        </xdr:cNvSpPr>
      </xdr:nvSpPr>
      <xdr:spPr>
        <a:xfrm>
          <a:off x="438150" y="10544175"/>
          <a:ext cx="5524500" cy="47625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77</xdr:row>
      <xdr:rowOff>19050</xdr:rowOff>
    </xdr:from>
    <xdr:ext cx="5543550" cy="600075"/>
    <xdr:sp>
      <xdr:nvSpPr>
        <xdr:cNvPr id="8" name="Text Box 8"/>
        <xdr:cNvSpPr txBox="1">
          <a:spLocks noChangeArrowheads="1"/>
        </xdr:cNvSpPr>
      </xdr:nvSpPr>
      <xdr:spPr>
        <a:xfrm>
          <a:off x="466725" y="14973300"/>
          <a:ext cx="5543550" cy="6000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83</xdr:row>
      <xdr:rowOff>19050</xdr:rowOff>
    </xdr:from>
    <xdr:ext cx="5543550" cy="581025"/>
    <xdr:sp>
      <xdr:nvSpPr>
        <xdr:cNvPr id="9" name="Text Box 9"/>
        <xdr:cNvSpPr txBox="1">
          <a:spLocks noChangeArrowheads="1"/>
        </xdr:cNvSpPr>
      </xdr:nvSpPr>
      <xdr:spPr>
        <a:xfrm>
          <a:off x="466725" y="16173450"/>
          <a:ext cx="5543550" cy="5810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89</xdr:row>
      <xdr:rowOff>0</xdr:rowOff>
    </xdr:from>
    <xdr:ext cx="5562600" cy="542925"/>
    <xdr:sp>
      <xdr:nvSpPr>
        <xdr:cNvPr id="10" name="Text Box 10"/>
        <xdr:cNvSpPr txBox="1">
          <a:spLocks noChangeArrowheads="1"/>
        </xdr:cNvSpPr>
      </xdr:nvSpPr>
      <xdr:spPr>
        <a:xfrm>
          <a:off x="447675" y="17278350"/>
          <a:ext cx="5562600" cy="5429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There are no material events subsequent to the end of the financial quarter to be disclosed.</a:t>
          </a:r>
        </a:p>
      </xdr:txBody>
    </xdr:sp>
    <xdr:clientData/>
  </xdr:oneCellAnchor>
  <xdr:oneCellAnchor>
    <xdr:from>
      <xdr:col>1</xdr:col>
      <xdr:colOff>19050</xdr:colOff>
      <xdr:row>95</xdr:row>
      <xdr:rowOff>19050</xdr:rowOff>
    </xdr:from>
    <xdr:ext cx="5562600" cy="914400"/>
    <xdr:sp>
      <xdr:nvSpPr>
        <xdr:cNvPr id="11" name="Text Box 11"/>
        <xdr:cNvSpPr txBox="1">
          <a:spLocks noChangeArrowheads="1"/>
        </xdr:cNvSpPr>
      </xdr:nvSpPr>
      <xdr:spPr>
        <a:xfrm>
          <a:off x="466725" y="18459450"/>
          <a:ext cx="5562600" cy="9144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Company disposed of the entire issued and paid-up share capital of Purnama Suri Sdn Bhd ("PSSB") to MDCon Holdings Sdn Bhd for a cash consideration of RM150,000 on 13 February 2008. PSSB was an inactive</a:t>
          </a:r>
          <a:r>
            <a:rPr lang="en-US" cap="none" sz="1200" b="0" i="0" u="none" baseline="0">
              <a:solidFill>
                <a:srgbClr val="000000"/>
              </a:solidFill>
              <a:latin typeface="Times New Roman"/>
              <a:ea typeface="Times New Roman"/>
              <a:cs typeface="Times New Roman"/>
            </a:rPr>
            <a:t> wholly-owned subsidiary of the Company.</a:t>
          </a:r>
        </a:p>
      </xdr:txBody>
    </xdr:sp>
    <xdr:clientData/>
  </xdr:oneCellAnchor>
  <xdr:oneCellAnchor>
    <xdr:from>
      <xdr:col>1</xdr:col>
      <xdr:colOff>19050</xdr:colOff>
      <xdr:row>102</xdr:row>
      <xdr:rowOff>0</xdr:rowOff>
    </xdr:from>
    <xdr:ext cx="5543550" cy="466725"/>
    <xdr:sp>
      <xdr:nvSpPr>
        <xdr:cNvPr id="12" name="Text Box 12"/>
        <xdr:cNvSpPr txBox="1">
          <a:spLocks noChangeArrowheads="1"/>
        </xdr:cNvSpPr>
      </xdr:nvSpPr>
      <xdr:spPr>
        <a:xfrm>
          <a:off x="466725" y="19897725"/>
          <a:ext cx="5543550" cy="4667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Save as disclosed below, there were no material contingent liabilities and capital commitments as at the date of this report.</a:t>
          </a:r>
        </a:p>
      </xdr:txBody>
    </xdr:sp>
    <xdr:clientData/>
  </xdr:oneCellAnchor>
  <xdr:oneCellAnchor>
    <xdr:from>
      <xdr:col>1</xdr:col>
      <xdr:colOff>0</xdr:colOff>
      <xdr:row>121</xdr:row>
      <xdr:rowOff>0</xdr:rowOff>
    </xdr:from>
    <xdr:ext cx="5562600" cy="1057275"/>
    <xdr:sp>
      <xdr:nvSpPr>
        <xdr:cNvPr id="13" name="Text Box 13"/>
        <xdr:cNvSpPr txBox="1">
          <a:spLocks noChangeArrowheads="1"/>
        </xdr:cNvSpPr>
      </xdr:nvSpPr>
      <xdr:spPr>
        <a:xfrm>
          <a:off x="447675" y="23498175"/>
          <a:ext cx="5562600" cy="1057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Group recorded a revenue of RM1.965 million and a loss of RM553,000 for the 1st quarter, 2008. For the corresponding quarter of 2007, Group</a:t>
          </a:r>
          <a:r>
            <a:rPr lang="en-US" cap="none" sz="1200" b="0" i="0" u="none" baseline="0">
              <a:solidFill>
                <a:srgbClr val="000000"/>
              </a:solidFill>
              <a:latin typeface="Times New Roman"/>
              <a:ea typeface="Times New Roman"/>
              <a:cs typeface="Times New Roman"/>
            </a:rPr>
            <a:t> revenue was RM4.042 million while profit was RM447,000. The decline in performance was mainly due </a:t>
          </a:r>
          <a:r>
            <a:rPr lang="en-US" cap="none" sz="1200" b="0" i="0" u="none" baseline="0">
              <a:solidFill>
                <a:srgbClr val="000000"/>
              </a:solidFill>
              <a:latin typeface="Times New Roman"/>
              <a:ea typeface="Times New Roman"/>
              <a:cs typeface="Times New Roman"/>
            </a:rPr>
            <a:t> to weaker sales from the development activities of a subsidiary, Bukit Punchor Development Sdn Bhd.  </a:t>
          </a:r>
        </a:p>
      </xdr:txBody>
    </xdr:sp>
    <xdr:clientData/>
  </xdr:oneCellAnchor>
  <xdr:oneCellAnchor>
    <xdr:from>
      <xdr:col>1</xdr:col>
      <xdr:colOff>9525</xdr:colOff>
      <xdr:row>129</xdr:row>
      <xdr:rowOff>19050</xdr:rowOff>
    </xdr:from>
    <xdr:ext cx="5572125" cy="1647825"/>
    <xdr:sp>
      <xdr:nvSpPr>
        <xdr:cNvPr id="14" name="Text Box 14"/>
        <xdr:cNvSpPr txBox="1">
          <a:spLocks noChangeArrowheads="1"/>
        </xdr:cNvSpPr>
      </xdr:nvSpPr>
      <xdr:spPr>
        <a:xfrm>
          <a:off x="457200" y="25041225"/>
          <a:ext cx="5572125" cy="16478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For the 1st quarter</a:t>
          </a:r>
          <a:r>
            <a:rPr lang="en-US" cap="none" sz="1200" b="0" i="0" u="none" baseline="0">
              <a:solidFill>
                <a:srgbClr val="000000"/>
              </a:solidFill>
              <a:latin typeface="Times New Roman"/>
              <a:ea typeface="Times New Roman"/>
              <a:cs typeface="Times New Roman"/>
            </a:rPr>
            <a:t> 2008, t</a:t>
          </a:r>
          <a:r>
            <a:rPr lang="en-US" cap="none" sz="1200" b="0" i="0" u="none" baseline="0">
              <a:solidFill>
                <a:srgbClr val="000000"/>
              </a:solidFill>
              <a:latin typeface="Times New Roman"/>
              <a:ea typeface="Times New Roman"/>
              <a:cs typeface="Times New Roman"/>
            </a:rPr>
            <a:t>he Group recorded a revenue and loss of</a:t>
          </a:r>
          <a:r>
            <a:rPr lang="en-US" cap="none" sz="1200" b="0" i="0" u="none" baseline="0">
              <a:solidFill>
                <a:srgbClr val="000000"/>
              </a:solidFill>
              <a:latin typeface="Times New Roman"/>
              <a:ea typeface="Times New Roman"/>
              <a:cs typeface="Times New Roman"/>
            </a:rPr>
            <a:t> RM1.965 million and RM553,000 respectively. For the 4th quarter 2007, Group revenue and loss was RM3.296 million and RM430,000 respectively. The decline in performance for the current quarter is mainly attributable to weaker sales by a subsidiary, Bukit Punchor Development Sdn Bhd and share of loss of an associate, Mulpha Argyle Property Sdn Bhd. The performance in the preceding quarter, despite a higher revenue, was adversely affected by the write-off of expenses incurred for the corporate exercise involving the proposed acquisition of Leisure Farm</a:t>
          </a:r>
          <a:r>
            <a:rPr lang="en-US" cap="none" sz="1200" b="0" i="0" u="none" baseline="0">
              <a:solidFill>
                <a:srgbClr val="000000"/>
              </a:solidFill>
              <a:latin typeface="Times New Roman"/>
              <a:ea typeface="Times New Roman"/>
              <a:cs typeface="Times New Roman"/>
            </a:rPr>
            <a:t>.</a:t>
          </a:r>
        </a:p>
      </xdr:txBody>
    </xdr:sp>
    <xdr:clientData/>
  </xdr:oneCellAnchor>
  <xdr:oneCellAnchor>
    <xdr:from>
      <xdr:col>1</xdr:col>
      <xdr:colOff>19050</xdr:colOff>
      <xdr:row>140</xdr:row>
      <xdr:rowOff>19050</xdr:rowOff>
    </xdr:from>
    <xdr:ext cx="5543550" cy="942975"/>
    <xdr:sp>
      <xdr:nvSpPr>
        <xdr:cNvPr id="15" name="Text Box 15"/>
        <xdr:cNvSpPr txBox="1">
          <a:spLocks noChangeArrowheads="1"/>
        </xdr:cNvSpPr>
      </xdr:nvSpPr>
      <xdr:spPr>
        <a:xfrm>
          <a:off x="466725" y="27165300"/>
          <a:ext cx="5543550" cy="9429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Group has been adding to its landbank parcels of development land, located at Bangsar and Bukit Tunku, Kuala Lumpur, for future development. However, as the development of the aforesaid land is expected to commence only in the later part of the year, the performance of the Group for 2008 is expected to be subdue.</a:t>
          </a:r>
        </a:p>
      </xdr:txBody>
    </xdr:sp>
    <xdr:clientData/>
  </xdr:oneCellAnchor>
  <xdr:oneCellAnchor>
    <xdr:from>
      <xdr:col>1</xdr:col>
      <xdr:colOff>0</xdr:colOff>
      <xdr:row>147</xdr:row>
      <xdr:rowOff>171450</xdr:rowOff>
    </xdr:from>
    <xdr:ext cx="5562600" cy="333375"/>
    <xdr:sp>
      <xdr:nvSpPr>
        <xdr:cNvPr id="16" name="Text Box 16"/>
        <xdr:cNvSpPr txBox="1">
          <a:spLocks noChangeArrowheads="1"/>
        </xdr:cNvSpPr>
      </xdr:nvSpPr>
      <xdr:spPr>
        <a:xfrm>
          <a:off x="447675" y="28717875"/>
          <a:ext cx="5562600" cy="3333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164</xdr:row>
      <xdr:rowOff>9525</xdr:rowOff>
    </xdr:from>
    <xdr:ext cx="5543550" cy="781050"/>
    <xdr:sp>
      <xdr:nvSpPr>
        <xdr:cNvPr id="17" name="Text Box 17"/>
        <xdr:cNvSpPr txBox="1">
          <a:spLocks noChangeArrowheads="1"/>
        </xdr:cNvSpPr>
      </xdr:nvSpPr>
      <xdr:spPr>
        <a:xfrm>
          <a:off x="466725" y="31908750"/>
          <a:ext cx="5543550" cy="78105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There were no sale of unquoted investments and properties (not in the ordinary course of business of the Group) during the current financial period except for the disposal of an inactive wholly-owned subsidiary of the Company which resulted in a loss of RM27,000.</a:t>
          </a:r>
        </a:p>
      </xdr:txBody>
    </xdr:sp>
    <xdr:clientData/>
  </xdr:oneCellAnchor>
  <xdr:oneCellAnchor>
    <xdr:from>
      <xdr:col>2</xdr:col>
      <xdr:colOff>66675</xdr:colOff>
      <xdr:row>170</xdr:row>
      <xdr:rowOff>190500</xdr:rowOff>
    </xdr:from>
    <xdr:ext cx="5238750" cy="1028700"/>
    <xdr:sp>
      <xdr:nvSpPr>
        <xdr:cNvPr id="18" name="Text Box 18"/>
        <xdr:cNvSpPr txBox="1">
          <a:spLocks noChangeArrowheads="1"/>
        </xdr:cNvSpPr>
      </xdr:nvSpPr>
      <xdr:spPr>
        <a:xfrm>
          <a:off x="762000" y="33213675"/>
          <a:ext cx="5238750" cy="10287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2</xdr:col>
      <xdr:colOff>0</xdr:colOff>
      <xdr:row>180</xdr:row>
      <xdr:rowOff>95250</xdr:rowOff>
    </xdr:from>
    <xdr:ext cx="5334000" cy="1504950"/>
    <xdr:sp>
      <xdr:nvSpPr>
        <xdr:cNvPr id="19" name="Text Box 19"/>
        <xdr:cNvSpPr txBox="1">
          <a:spLocks noChangeArrowheads="1"/>
        </xdr:cNvSpPr>
      </xdr:nvSpPr>
      <xdr:spPr>
        <a:xfrm>
          <a:off x="695325" y="35118675"/>
          <a:ext cx="5334000" cy="150495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Proposed acquisition of 3,000,000 ordinary shares of RM1.00 each in Leisure Farm Corporation Sdn Bhd ("LF"), representing a 100% equity interest in LF from Mulpha International Bhd ("MIB") for a purchase consideration of RM148,000,000 to be satisfied via the issuance of 148,000,000 Redeemable Convertible Preference Shares ("RCPS") A and the settlement of an indicative amount of RM328,897,658 owing by LF to MIB, to be satisfied via the issuance of up to 328,000,000 RCPS B and the indicative balance of RM897,658 to be satisfied by cash;</a:t>
          </a:r>
        </a:p>
      </xdr:txBody>
    </xdr:sp>
    <xdr:clientData/>
  </xdr:oneCellAnchor>
  <xdr:oneCellAnchor>
    <xdr:from>
      <xdr:col>1</xdr:col>
      <xdr:colOff>0</xdr:colOff>
      <xdr:row>235</xdr:row>
      <xdr:rowOff>19050</xdr:rowOff>
    </xdr:from>
    <xdr:ext cx="5476875" cy="352425"/>
    <xdr:sp>
      <xdr:nvSpPr>
        <xdr:cNvPr id="20" name="Text Box 20"/>
        <xdr:cNvSpPr txBox="1">
          <a:spLocks noChangeArrowheads="1"/>
        </xdr:cNvSpPr>
      </xdr:nvSpPr>
      <xdr:spPr>
        <a:xfrm>
          <a:off x="447675" y="45805725"/>
          <a:ext cx="5476875"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31 March 2008 are as follows:-</a:t>
          </a:r>
        </a:p>
      </xdr:txBody>
    </xdr:sp>
    <xdr:clientData/>
  </xdr:oneCellAnchor>
  <xdr:oneCellAnchor>
    <xdr:from>
      <xdr:col>1</xdr:col>
      <xdr:colOff>19050</xdr:colOff>
      <xdr:row>256</xdr:row>
      <xdr:rowOff>9525</xdr:rowOff>
    </xdr:from>
    <xdr:ext cx="5524500" cy="752475"/>
    <xdr:sp>
      <xdr:nvSpPr>
        <xdr:cNvPr id="21" name="Text Box 22"/>
        <xdr:cNvSpPr txBox="1">
          <a:spLocks noChangeArrowheads="1"/>
        </xdr:cNvSpPr>
      </xdr:nvSpPr>
      <xdr:spPr>
        <a:xfrm>
          <a:off x="466725" y="49920525"/>
          <a:ext cx="5524500" cy="7524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262</xdr:row>
      <xdr:rowOff>19050</xdr:rowOff>
    </xdr:from>
    <xdr:ext cx="5534025" cy="400050"/>
    <xdr:sp>
      <xdr:nvSpPr>
        <xdr:cNvPr id="22" name="Text Box 23"/>
        <xdr:cNvSpPr txBox="1">
          <a:spLocks noChangeArrowheads="1"/>
        </xdr:cNvSpPr>
      </xdr:nvSpPr>
      <xdr:spPr>
        <a:xfrm>
          <a:off x="447675" y="51130200"/>
          <a:ext cx="5534025" cy="40005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Directors do not recommend any dividend for the financial period  ended 31 March 2008.</a:t>
          </a:r>
        </a:p>
      </xdr:txBody>
    </xdr:sp>
    <xdr:clientData/>
  </xdr:oneCellAnchor>
  <xdr:oneCellAnchor>
    <xdr:from>
      <xdr:col>0</xdr:col>
      <xdr:colOff>438150</xdr:colOff>
      <xdr:row>267</xdr:row>
      <xdr:rowOff>19050</xdr:rowOff>
    </xdr:from>
    <xdr:ext cx="5610225" cy="2009775"/>
    <xdr:sp>
      <xdr:nvSpPr>
        <xdr:cNvPr id="23" name="Text Box 24"/>
        <xdr:cNvSpPr txBox="1">
          <a:spLocks noChangeArrowheads="1"/>
        </xdr:cNvSpPr>
      </xdr:nvSpPr>
      <xdr:spPr>
        <a:xfrm>
          <a:off x="438150" y="52063650"/>
          <a:ext cx="5610225" cy="20097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basic earnings/(loss) per share for the financial period ended 31 March 2008 is calculated based on the loss of RM524,000 (2007 : profit of RM235,000) and on the weighted average number of 60,490,000 (2007 : 60,490,000) ordinary shares of RM1.00 each in issue.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effect on the basic loss per share for the current financial period arising from the assumed conversion of the warrants and Irredeemable convertible preference shares are anti- dilutive. Accordingly, the diluted loss per share for the current period is presented as equal to basic loss per share.</a:t>
          </a:r>
        </a:p>
      </xdr:txBody>
    </xdr:sp>
    <xdr:clientData/>
  </xdr:oneCellAnchor>
  <xdr:oneCellAnchor>
    <xdr:from>
      <xdr:col>1</xdr:col>
      <xdr:colOff>9525</xdr:colOff>
      <xdr:row>210</xdr:row>
      <xdr:rowOff>190500</xdr:rowOff>
    </xdr:from>
    <xdr:ext cx="5562600" cy="1524000"/>
    <xdr:sp>
      <xdr:nvSpPr>
        <xdr:cNvPr id="24" name="Text Box 25"/>
        <xdr:cNvSpPr txBox="1">
          <a:spLocks noChangeArrowheads="1"/>
        </xdr:cNvSpPr>
      </xdr:nvSpPr>
      <xdr:spPr>
        <a:xfrm>
          <a:off x="457200" y="40881300"/>
          <a:ext cx="5562600" cy="15240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On 28 June 2007, the Company announced that Mulpha Argyle Property Sdn Bhd (formerly known as Mega Readymixed Sdn Bhd) ("MAPSB"), an associate of the Company, had entered into a conditional Sale and Purchase Agreement with Imbasan Azmi Sdn Bhd for the proposed acquisition of a piece of land in Bukit Tunku measuring approximately 6,242 sq. meters held under Geran 23566, Lot No.350,  Kuala Lumpur,  for a cash consideration of RM17,900,000. The acquisition of the land was completed in January 2008.</a:t>
          </a:r>
        </a:p>
      </xdr:txBody>
    </xdr:sp>
    <xdr:clientData/>
  </xdr:oneCellAnchor>
  <xdr:oneCellAnchor>
    <xdr:from>
      <xdr:col>2</xdr:col>
      <xdr:colOff>19050</xdr:colOff>
      <xdr:row>202</xdr:row>
      <xdr:rowOff>0</xdr:rowOff>
    </xdr:from>
    <xdr:ext cx="5295900" cy="1476375"/>
    <xdr:sp>
      <xdr:nvSpPr>
        <xdr:cNvPr id="25" name="Text Box 26"/>
        <xdr:cNvSpPr txBox="1">
          <a:spLocks noChangeArrowheads="1"/>
        </xdr:cNvSpPr>
      </xdr:nvSpPr>
      <xdr:spPr>
        <a:xfrm>
          <a:off x="714375" y="39166800"/>
          <a:ext cx="5295900" cy="14763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Proposals were subject to approval from the Foreign Investment Committee, Securities Commission, Bursa Malaysia Securities Berhad and the shareholders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Securities Commission vide its letter dated 9 October 2007 did not approve the proposed acquisition of LF. The Company submitted an appeal on 1 November 2007 which was withdrawn on 13 February 2008.</a:t>
          </a:r>
        </a:p>
      </xdr:txBody>
    </xdr:sp>
    <xdr:clientData/>
  </xdr:oneCellAnchor>
  <xdr:oneCellAnchor>
    <xdr:from>
      <xdr:col>0</xdr:col>
      <xdr:colOff>0</xdr:colOff>
      <xdr:row>6</xdr:row>
      <xdr:rowOff>0</xdr:rowOff>
    </xdr:from>
    <xdr:ext cx="6029325" cy="619125"/>
    <xdr:sp>
      <xdr:nvSpPr>
        <xdr:cNvPr id="26" name="Text Box 27"/>
        <xdr:cNvSpPr txBox="1">
          <a:spLocks noChangeArrowheads="1"/>
        </xdr:cNvSpPr>
      </xdr:nvSpPr>
      <xdr:spPr>
        <a:xfrm>
          <a:off x="0" y="1200150"/>
          <a:ext cx="6029325" cy="619125"/>
        </a:xfrm>
        <a:prstGeom prst="rect">
          <a:avLst/>
        </a:prstGeom>
        <a:solidFill>
          <a:srgbClr val="FFFFFF"/>
        </a:solidFill>
        <a:ln w="9525" cmpd="sng">
          <a:noFill/>
        </a:ln>
      </xdr:spPr>
      <xdr:txBody>
        <a:bodyPr vertOverflow="clip" wrap="square" lIns="27432" tIns="27432" rIns="27432" bIns="0"/>
        <a:p>
          <a:pPr algn="l">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115</xdr:row>
      <xdr:rowOff>0</xdr:rowOff>
    </xdr:from>
    <xdr:ext cx="5991225" cy="504825"/>
    <xdr:sp>
      <xdr:nvSpPr>
        <xdr:cNvPr id="27" name="Text Box 28"/>
        <xdr:cNvSpPr txBox="1">
          <a:spLocks noChangeArrowheads="1"/>
        </xdr:cNvSpPr>
      </xdr:nvSpPr>
      <xdr:spPr>
        <a:xfrm>
          <a:off x="0" y="22345650"/>
          <a:ext cx="5991225" cy="504825"/>
        </a:xfrm>
        <a:prstGeom prst="rect">
          <a:avLst/>
        </a:prstGeom>
        <a:solidFill>
          <a:srgbClr val="FFFFFF"/>
        </a:solidFill>
        <a:ln w="9525" cmpd="sng">
          <a:noFill/>
        </a:ln>
      </xdr:spPr>
      <xdr:txBody>
        <a:bodyPr vertOverflow="clip" wrap="square" lIns="27432" tIns="27432" rIns="27432" bIns="0"/>
        <a:p>
          <a:pPr algn="l">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2</xdr:col>
      <xdr:colOff>19050</xdr:colOff>
      <xdr:row>189</xdr:row>
      <xdr:rowOff>76200</xdr:rowOff>
    </xdr:from>
    <xdr:ext cx="5314950" cy="1181100"/>
    <xdr:sp>
      <xdr:nvSpPr>
        <xdr:cNvPr id="28" name="Text Box 29"/>
        <xdr:cNvSpPr txBox="1">
          <a:spLocks noChangeArrowheads="1"/>
        </xdr:cNvSpPr>
      </xdr:nvSpPr>
      <xdr:spPr>
        <a:xfrm>
          <a:off x="714375" y="36861750"/>
          <a:ext cx="5314950" cy="11811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Proposed increase in the authorised share capital of the Company from RM300,000,000 comprising 200,000,000 ordinary shares of RM1.00 each ("Shares") and 100,000,000 irredeemable convertible preference shares of RM1.00 each ("ICPS") to RM750,000,000 comprising 600,000,000 Shares, 100,000,000 ICPS and 500,000,000 RCPS of RM0.10 each; and 
</a:t>
          </a:r>
          <a:r>
            <a:rPr lang="en-US" cap="none" sz="1200" b="0" i="0" u="none" baseline="0">
              <a:solidFill>
                <a:srgbClr val="000000"/>
              </a:solidFill>
              <a:latin typeface="Times New Roman"/>
              <a:ea typeface="Times New Roman"/>
              <a:cs typeface="Times New Roman"/>
            </a:rPr>
            <a:t>
</a:t>
          </a:r>
        </a:p>
      </xdr:txBody>
    </xdr:sp>
    <xdr:clientData/>
  </xdr:oneCellAnchor>
  <xdr:oneCellAnchor>
    <xdr:from>
      <xdr:col>2</xdr:col>
      <xdr:colOff>47625</xdr:colOff>
      <xdr:row>198</xdr:row>
      <xdr:rowOff>171450</xdr:rowOff>
    </xdr:from>
    <xdr:ext cx="5286375" cy="485775"/>
    <xdr:sp>
      <xdr:nvSpPr>
        <xdr:cNvPr id="29" name="Text Box 30"/>
        <xdr:cNvSpPr txBox="1">
          <a:spLocks noChangeArrowheads="1"/>
        </xdr:cNvSpPr>
      </xdr:nvSpPr>
      <xdr:spPr>
        <a:xfrm>
          <a:off x="742950" y="38614350"/>
          <a:ext cx="5286375" cy="4857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Proposed amendments to the Memorandum of Association of the Company.
</a:t>
          </a:r>
          <a:r>
            <a:rPr lang="en-US" cap="none" sz="1200" b="0" i="0" u="none" baseline="0">
              <a:solidFill>
                <a:srgbClr val="000000"/>
              </a:solidFill>
              <a:latin typeface="Times New Roman"/>
              <a:ea typeface="Times New Roman"/>
              <a:cs typeface="Times New Roman"/>
            </a:rPr>
            <a:t>(collectively known as the 'Proposals')</a:t>
          </a:r>
        </a:p>
      </xdr:txBody>
    </xdr:sp>
    <xdr:clientData/>
  </xdr:oneCellAnchor>
  <xdr:oneCellAnchor>
    <xdr:from>
      <xdr:col>1</xdr:col>
      <xdr:colOff>0</xdr:colOff>
      <xdr:row>250</xdr:row>
      <xdr:rowOff>9525</xdr:rowOff>
    </xdr:from>
    <xdr:ext cx="5581650" cy="561975"/>
    <xdr:sp>
      <xdr:nvSpPr>
        <xdr:cNvPr id="30" name="Text Box 31"/>
        <xdr:cNvSpPr txBox="1">
          <a:spLocks noChangeArrowheads="1"/>
        </xdr:cNvSpPr>
      </xdr:nvSpPr>
      <xdr:spPr>
        <a:xfrm>
          <a:off x="447675" y="48796575"/>
          <a:ext cx="5581650" cy="5619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0</xdr:col>
      <xdr:colOff>428625</xdr:colOff>
      <xdr:row>218</xdr:row>
      <xdr:rowOff>161925</xdr:rowOff>
    </xdr:from>
    <xdr:ext cx="5610225" cy="1362075"/>
    <xdr:sp>
      <xdr:nvSpPr>
        <xdr:cNvPr id="31" name="Text Box 32"/>
        <xdr:cNvSpPr txBox="1">
          <a:spLocks noChangeArrowheads="1"/>
        </xdr:cNvSpPr>
      </xdr:nvSpPr>
      <xdr:spPr>
        <a:xfrm>
          <a:off x="428625" y="42519600"/>
          <a:ext cx="5610225" cy="13620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On 12 December 2007, the Company announced that MAPSB had  entered into a conditional Sale and Purchase Agreement with Mr Teh Yean Teong for the proposed acquisition of two parcels of freehold vacant land located in Bukit Tunku measuring approximately 3,977.82sq. meters held under Geran 23567 Lot No.351 and Geran 12881 Lot No 9992, Kuala Lumpur for a cash consideration of RM 12,845,058. The proposed purchase is expected to be completed in the 2nd quarter of 2008.</a:t>
          </a:r>
        </a:p>
      </xdr:txBody>
    </xdr:sp>
    <xdr:clientData/>
  </xdr:oneCellAnchor>
  <xdr:oneCellAnchor>
    <xdr:from>
      <xdr:col>1</xdr:col>
      <xdr:colOff>9525</xdr:colOff>
      <xdr:row>225</xdr:row>
      <xdr:rowOff>190500</xdr:rowOff>
    </xdr:from>
    <xdr:ext cx="5534025" cy="1285875"/>
    <xdr:sp>
      <xdr:nvSpPr>
        <xdr:cNvPr id="32" name="Text Box 33"/>
        <xdr:cNvSpPr txBox="1">
          <a:spLocks noChangeArrowheads="1"/>
        </xdr:cNvSpPr>
      </xdr:nvSpPr>
      <xdr:spPr>
        <a:xfrm>
          <a:off x="457200" y="43995975"/>
          <a:ext cx="5534025" cy="12858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On 28 January 2008, the Company announced that it had entered into a conditional Sale and Purchase Agreement with Leisure Farm Corporation Sdn Bhd for the proposed acquisition of a freehold vacant bungalow lot in the Leisure Farm Resort for a cash consideration of RM2,374,680. The proposed acquisition is expected to be completed by the 2nd quarter of 2008.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0"/>
  <sheetViews>
    <sheetView showGridLines="0" view="pageBreakPreview" zoomScaleNormal="90" zoomScaleSheetLayoutView="100" zoomScalePageLayoutView="0" workbookViewId="0" topLeftCell="A25">
      <selection activeCell="C53" sqref="C53"/>
    </sheetView>
  </sheetViews>
  <sheetFormatPr defaultColWidth="9.140625" defaultRowHeight="12.75"/>
  <cols>
    <col min="1" max="1" width="2.7109375" style="2" customWidth="1"/>
    <col min="2" max="2" width="29.57421875" style="2" customWidth="1"/>
    <col min="3" max="3" width="6.7109375" style="2" customWidth="1"/>
    <col min="4" max="4" width="14.7109375" style="2" customWidth="1"/>
    <col min="5" max="5" width="1.28515625" style="2" customWidth="1"/>
    <col min="6" max="6" width="15.7109375" style="2" customWidth="1"/>
    <col min="7" max="7" width="1.28515625" style="2" customWidth="1"/>
    <col min="8" max="8" width="14.421875" style="2" customWidth="1"/>
    <col min="9" max="9" width="1.28515625" style="2" customWidth="1"/>
    <col min="10" max="10" width="14.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3" t="s">
        <v>40</v>
      </c>
      <c r="B2" s="22"/>
      <c r="C2" s="22"/>
      <c r="E2" s="22"/>
      <c r="I2" s="22"/>
    </row>
    <row r="3" spans="1:9" ht="15.75">
      <c r="A3" s="73"/>
      <c r="B3" s="22"/>
      <c r="C3" s="22"/>
      <c r="E3" s="22"/>
      <c r="I3" s="22"/>
    </row>
    <row r="4" spans="1:9" ht="15.75">
      <c r="A4" s="52" t="s">
        <v>116</v>
      </c>
      <c r="B4" s="22"/>
      <c r="C4" s="22"/>
      <c r="E4" s="22"/>
      <c r="I4" s="22"/>
    </row>
    <row r="5" ht="15.75">
      <c r="A5" s="50" t="s">
        <v>243</v>
      </c>
    </row>
    <row r="6" ht="15.75">
      <c r="A6" s="2" t="s">
        <v>118</v>
      </c>
    </row>
    <row r="8" spans="1:3" ht="15.75">
      <c r="A8" s="1" t="s">
        <v>117</v>
      </c>
      <c r="B8" s="1" t="s">
        <v>244</v>
      </c>
      <c r="C8" s="1"/>
    </row>
    <row r="9" spans="2:3" ht="15.75">
      <c r="B9" s="74" t="s">
        <v>245</v>
      </c>
      <c r="C9" s="74"/>
    </row>
    <row r="10" spans="4:12" ht="15.75">
      <c r="D10" s="12" t="s">
        <v>89</v>
      </c>
      <c r="E10" s="12"/>
      <c r="F10" s="12" t="s">
        <v>128</v>
      </c>
      <c r="G10" s="12"/>
      <c r="H10" s="79" t="s">
        <v>246</v>
      </c>
      <c r="I10" s="12"/>
      <c r="J10" s="79" t="s">
        <v>246</v>
      </c>
      <c r="K10" s="12" t="s">
        <v>36</v>
      </c>
      <c r="L10" s="12" t="s">
        <v>37</v>
      </c>
    </row>
    <row r="11" spans="4:12" ht="15.75">
      <c r="D11" s="12" t="s">
        <v>87</v>
      </c>
      <c r="E11" s="12"/>
      <c r="F11" s="12" t="s">
        <v>87</v>
      </c>
      <c r="G11" s="12"/>
      <c r="H11" s="12" t="s">
        <v>132</v>
      </c>
      <c r="I11" s="12"/>
      <c r="J11" s="12" t="s">
        <v>132</v>
      </c>
      <c r="K11" s="12" t="s">
        <v>12</v>
      </c>
      <c r="L11" s="12" t="s">
        <v>12</v>
      </c>
    </row>
    <row r="12" spans="4:12" ht="15.75">
      <c r="D12" s="12" t="s">
        <v>90</v>
      </c>
      <c r="E12" s="12"/>
      <c r="F12" s="12" t="s">
        <v>88</v>
      </c>
      <c r="G12" s="12"/>
      <c r="H12" s="12" t="s">
        <v>129</v>
      </c>
      <c r="I12" s="12"/>
      <c r="J12" s="12" t="s">
        <v>129</v>
      </c>
      <c r="K12" s="12" t="s">
        <v>13</v>
      </c>
      <c r="L12" s="12" t="s">
        <v>13</v>
      </c>
    </row>
    <row r="13" spans="3:12" ht="15.75">
      <c r="C13" s="1" t="s">
        <v>119</v>
      </c>
      <c r="D13" s="13" t="s">
        <v>272</v>
      </c>
      <c r="E13" s="13"/>
      <c r="F13" s="13" t="s">
        <v>273</v>
      </c>
      <c r="G13" s="13"/>
      <c r="H13" s="13" t="s">
        <v>272</v>
      </c>
      <c r="I13" s="13"/>
      <c r="J13" s="13" t="s">
        <v>273</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1965</v>
      </c>
      <c r="E16" s="6"/>
      <c r="F16" s="6">
        <v>4042</v>
      </c>
      <c r="G16" s="6"/>
      <c r="H16" s="6">
        <v>1965</v>
      </c>
      <c r="I16" s="6"/>
      <c r="J16" s="6">
        <v>4042</v>
      </c>
      <c r="K16" s="24">
        <v>17604</v>
      </c>
      <c r="L16" s="24">
        <v>20705</v>
      </c>
      <c r="P16" s="6">
        <v>0</v>
      </c>
    </row>
    <row r="17" spans="1:16" ht="16.5">
      <c r="A17" s="2" t="s">
        <v>3</v>
      </c>
      <c r="D17" s="8"/>
      <c r="E17" s="8"/>
      <c r="F17" s="8"/>
      <c r="G17" s="8"/>
      <c r="H17" s="8"/>
      <c r="I17" s="8"/>
      <c r="J17" s="8"/>
      <c r="K17" s="24"/>
      <c r="L17" s="24"/>
      <c r="P17" s="8"/>
    </row>
    <row r="18" spans="2:16" ht="16.5">
      <c r="B18" s="2" t="s">
        <v>9</v>
      </c>
      <c r="D18" s="6">
        <f>H18-P18</f>
        <v>-2607</v>
      </c>
      <c r="E18" s="6"/>
      <c r="F18" s="8">
        <v>-3832</v>
      </c>
      <c r="G18" s="8"/>
      <c r="H18" s="8">
        <f>-1826-87-665-2-27</f>
        <v>-2607</v>
      </c>
      <c r="I18" s="8"/>
      <c r="J18" s="8">
        <v>-3832</v>
      </c>
      <c r="K18" s="24">
        <v>-18462</v>
      </c>
      <c r="L18" s="24">
        <f>-1323-18574-818-584-4054</f>
        <v>-25353</v>
      </c>
      <c r="P18" s="8">
        <v>0</v>
      </c>
    </row>
    <row r="19" spans="4:16" ht="16.5">
      <c r="D19" s="6"/>
      <c r="E19" s="6"/>
      <c r="F19" s="8"/>
      <c r="G19" s="8"/>
      <c r="H19" s="8"/>
      <c r="I19" s="8"/>
      <c r="J19" s="8"/>
      <c r="K19" s="24"/>
      <c r="L19" s="24"/>
      <c r="P19" s="8"/>
    </row>
    <row r="20" spans="2:16" ht="16.5">
      <c r="B20" s="2" t="s">
        <v>10</v>
      </c>
      <c r="D20" s="15">
        <f>H20-P20</f>
        <v>452</v>
      </c>
      <c r="E20" s="15"/>
      <c r="F20" s="15">
        <v>515</v>
      </c>
      <c r="G20" s="6"/>
      <c r="H20" s="15">
        <v>452</v>
      </c>
      <c r="I20" s="15"/>
      <c r="J20" s="15">
        <v>515</v>
      </c>
      <c r="K20" s="25">
        <v>215</v>
      </c>
      <c r="L20" s="25">
        <f>9038-6595</f>
        <v>2443</v>
      </c>
      <c r="P20" s="15">
        <v>0</v>
      </c>
    </row>
    <row r="21" spans="4:16" ht="9" customHeight="1">
      <c r="D21" s="8"/>
      <c r="E21" s="8"/>
      <c r="F21" s="8"/>
      <c r="G21" s="6"/>
      <c r="H21" s="8"/>
      <c r="I21" s="8"/>
      <c r="J21" s="8"/>
      <c r="K21" s="24"/>
      <c r="L21" s="8"/>
      <c r="P21" s="8"/>
    </row>
    <row r="22" spans="2:16" ht="16.5">
      <c r="B22" s="2" t="s">
        <v>236</v>
      </c>
      <c r="D22" s="8">
        <f>SUM(D16:D20)</f>
        <v>-190</v>
      </c>
      <c r="E22" s="8"/>
      <c r="F22" s="8">
        <f>SUM(F16:F20)</f>
        <v>725</v>
      </c>
      <c r="G22" s="6"/>
      <c r="H22" s="8">
        <f>SUM(H16:H20)</f>
        <v>-190</v>
      </c>
      <c r="I22" s="8"/>
      <c r="J22" s="8">
        <f>SUM(J16:J20)</f>
        <v>725</v>
      </c>
      <c r="K22" s="24">
        <f>SUM(K16:K20)</f>
        <v>-643</v>
      </c>
      <c r="L22" s="8">
        <f>SUM(L16:L20)</f>
        <v>-2205</v>
      </c>
      <c r="P22" s="8">
        <f>SUM(P16:P20)</f>
        <v>0</v>
      </c>
    </row>
    <row r="23" spans="4:16" ht="16.5">
      <c r="D23" s="8"/>
      <c r="E23" s="8"/>
      <c r="F23" s="8" t="s">
        <v>3</v>
      </c>
      <c r="G23" s="6"/>
      <c r="H23" s="8"/>
      <c r="I23" s="8"/>
      <c r="J23" s="8"/>
      <c r="K23" s="24"/>
      <c r="L23" s="8"/>
      <c r="P23" s="8"/>
    </row>
    <row r="24" spans="2:16" ht="16.5">
      <c r="B24" s="2" t="s">
        <v>91</v>
      </c>
      <c r="D24" s="6">
        <f>H24-P24</f>
        <v>-254</v>
      </c>
      <c r="E24" s="6"/>
      <c r="F24" s="6">
        <v>-289</v>
      </c>
      <c r="G24" s="6"/>
      <c r="H24" s="6">
        <v>-254</v>
      </c>
      <c r="I24" s="6"/>
      <c r="J24" s="6">
        <v>-289</v>
      </c>
      <c r="K24" s="24">
        <v>-56</v>
      </c>
      <c r="L24" s="6">
        <v>-70</v>
      </c>
      <c r="M24" s="14"/>
      <c r="N24" s="14"/>
      <c r="O24" s="14"/>
      <c r="P24" s="6">
        <v>0</v>
      </c>
    </row>
    <row r="25" spans="4:16" ht="16.5">
      <c r="D25" s="6"/>
      <c r="E25" s="6"/>
      <c r="F25" s="6"/>
      <c r="G25" s="6"/>
      <c r="H25" s="6"/>
      <c r="I25" s="6"/>
      <c r="J25" s="6"/>
      <c r="K25" s="24"/>
      <c r="L25" s="6"/>
      <c r="M25" s="14"/>
      <c r="N25" s="14"/>
      <c r="O25" s="14"/>
      <c r="P25" s="6"/>
    </row>
    <row r="26" spans="2:10" ht="15.75">
      <c r="B26" s="2" t="s">
        <v>224</v>
      </c>
      <c r="C26" s="75"/>
      <c r="D26" s="15">
        <f>H26-P26</f>
        <v>-153</v>
      </c>
      <c r="E26" s="46"/>
      <c r="F26" s="15">
        <v>0</v>
      </c>
      <c r="H26" s="15">
        <v>-153</v>
      </c>
      <c r="I26" s="46"/>
      <c r="J26" s="15">
        <v>0</v>
      </c>
    </row>
    <row r="27" spans="4:16" ht="16.5">
      <c r="D27" s="6"/>
      <c r="E27" s="6"/>
      <c r="F27" s="8"/>
      <c r="G27" s="6"/>
      <c r="H27" s="8"/>
      <c r="I27" s="8"/>
      <c r="J27" s="8"/>
      <c r="K27" s="24"/>
      <c r="L27" s="8"/>
      <c r="P27" s="8"/>
    </row>
    <row r="28" spans="2:16" ht="15.75">
      <c r="B28" s="2" t="s">
        <v>237</v>
      </c>
      <c r="D28" s="8">
        <f>SUM(D22:D26)</f>
        <v>-597</v>
      </c>
      <c r="E28" s="8">
        <f>SUM(E22:E26)</f>
        <v>0</v>
      </c>
      <c r="F28" s="8">
        <f>SUM(F22:F26)</f>
        <v>436</v>
      </c>
      <c r="G28" s="6"/>
      <c r="H28" s="8">
        <f>SUM(H22:H26)</f>
        <v>-597</v>
      </c>
      <c r="I28" s="8"/>
      <c r="J28" s="8">
        <f>SUM(J22:J26)</f>
        <v>436</v>
      </c>
      <c r="K28" s="8">
        <f>SUM(K22:K27)</f>
        <v>-699</v>
      </c>
      <c r="L28" s="8">
        <f>SUM(L22:L27)</f>
        <v>-2275</v>
      </c>
      <c r="P28" s="8">
        <f>SUM(P22:P24)</f>
        <v>0</v>
      </c>
    </row>
    <row r="29" spans="4:16" ht="16.5">
      <c r="D29" s="8"/>
      <c r="E29" s="8"/>
      <c r="F29" s="8"/>
      <c r="G29" s="6"/>
      <c r="H29" s="8"/>
      <c r="I29" s="8"/>
      <c r="J29" s="8"/>
      <c r="K29" s="24"/>
      <c r="L29" s="8"/>
      <c r="P29" s="8"/>
    </row>
    <row r="30" spans="2:16" ht="15.75">
      <c r="B30" s="2" t="s">
        <v>4</v>
      </c>
      <c r="C30" s="75" t="s">
        <v>212</v>
      </c>
      <c r="D30" s="15">
        <f>H30-P30</f>
        <v>44</v>
      </c>
      <c r="E30" s="15"/>
      <c r="F30" s="15">
        <v>11</v>
      </c>
      <c r="G30" s="6"/>
      <c r="H30" s="15">
        <v>44</v>
      </c>
      <c r="I30" s="15"/>
      <c r="J30" s="15">
        <v>11</v>
      </c>
      <c r="K30" s="15">
        <v>-1</v>
      </c>
      <c r="L30" s="15">
        <v>-1</v>
      </c>
      <c r="P30" s="15">
        <v>0</v>
      </c>
    </row>
    <row r="31" spans="4:16" ht="9" customHeight="1">
      <c r="D31" s="6"/>
      <c r="E31" s="6"/>
      <c r="F31" s="6"/>
      <c r="G31" s="6"/>
      <c r="H31" s="6"/>
      <c r="I31" s="6"/>
      <c r="J31" s="6"/>
      <c r="K31" s="6"/>
      <c r="L31" s="6"/>
      <c r="P31" s="6"/>
    </row>
    <row r="32" spans="2:16" ht="16.5" thickBot="1">
      <c r="B32" s="1" t="s">
        <v>238</v>
      </c>
      <c r="C32" s="1"/>
      <c r="D32" s="17">
        <f>D28+D30</f>
        <v>-553</v>
      </c>
      <c r="E32" s="17"/>
      <c r="F32" s="17">
        <f>F28+F30</f>
        <v>447</v>
      </c>
      <c r="G32" s="6"/>
      <c r="H32" s="17">
        <f>H28+H30</f>
        <v>-553</v>
      </c>
      <c r="I32" s="17"/>
      <c r="J32" s="17">
        <f>J28+J30</f>
        <v>447</v>
      </c>
      <c r="K32" s="6">
        <f>K28+K30</f>
        <v>-700</v>
      </c>
      <c r="L32" s="6">
        <f>L28+L30</f>
        <v>-2276</v>
      </c>
      <c r="P32" s="17">
        <f>SUM(P28:P30)</f>
        <v>0</v>
      </c>
    </row>
    <row r="33" spans="4:16" ht="12" customHeight="1" thickTop="1">
      <c r="D33" s="6"/>
      <c r="E33" s="6"/>
      <c r="F33" s="6"/>
      <c r="G33" s="6"/>
      <c r="H33" s="6"/>
      <c r="I33" s="6"/>
      <c r="J33" s="6"/>
      <c r="K33" s="6"/>
      <c r="L33" s="6"/>
      <c r="P33" s="6"/>
    </row>
    <row r="34" spans="2:16" ht="15.75">
      <c r="B34" s="1" t="s">
        <v>92</v>
      </c>
      <c r="D34" s="6"/>
      <c r="E34" s="6"/>
      <c r="F34" s="6"/>
      <c r="G34" s="6"/>
      <c r="H34" s="6"/>
      <c r="I34" s="6"/>
      <c r="J34" s="6"/>
      <c r="K34" s="6"/>
      <c r="L34" s="6"/>
      <c r="P34" s="6"/>
    </row>
    <row r="35" spans="4:16" ht="9" customHeight="1">
      <c r="D35" s="6"/>
      <c r="E35" s="6"/>
      <c r="F35" s="6"/>
      <c r="G35" s="6"/>
      <c r="H35" s="6"/>
      <c r="I35" s="6"/>
      <c r="J35" s="6"/>
      <c r="K35" s="6"/>
      <c r="L35" s="6"/>
      <c r="P35" s="6"/>
    </row>
    <row r="36" spans="2:16" ht="15.75">
      <c r="B36" s="2" t="s">
        <v>93</v>
      </c>
      <c r="D36" s="6">
        <f>H36-P36</f>
        <v>-524</v>
      </c>
      <c r="E36" s="6"/>
      <c r="F36" s="6">
        <v>235</v>
      </c>
      <c r="G36" s="6"/>
      <c r="H36" s="6">
        <v>-524</v>
      </c>
      <c r="I36" s="6"/>
      <c r="J36" s="6">
        <v>235</v>
      </c>
      <c r="K36" s="6"/>
      <c r="L36" s="6"/>
      <c r="P36" s="6">
        <v>0</v>
      </c>
    </row>
    <row r="37" spans="4:16" ht="9.75" customHeight="1">
      <c r="D37" s="6"/>
      <c r="E37" s="6"/>
      <c r="F37" s="6"/>
      <c r="G37" s="6"/>
      <c r="H37" s="6"/>
      <c r="I37" s="6"/>
      <c r="J37" s="6"/>
      <c r="K37" s="6"/>
      <c r="L37" s="6"/>
      <c r="P37" s="6"/>
    </row>
    <row r="38" spans="2:16" ht="15.75">
      <c r="B38" s="2" t="s">
        <v>11</v>
      </c>
      <c r="D38" s="6">
        <f>H38-P38</f>
        <v>-29</v>
      </c>
      <c r="E38" s="6"/>
      <c r="F38" s="6">
        <v>212</v>
      </c>
      <c r="G38" s="6"/>
      <c r="H38" s="6">
        <v>-29</v>
      </c>
      <c r="I38" s="6"/>
      <c r="J38" s="6">
        <v>212</v>
      </c>
      <c r="K38" s="6">
        <v>2</v>
      </c>
      <c r="L38" s="6">
        <v>-4</v>
      </c>
      <c r="P38" s="6">
        <v>0</v>
      </c>
    </row>
    <row r="39" spans="4:16" ht="9" customHeight="1">
      <c r="D39" s="16"/>
      <c r="E39" s="16"/>
      <c r="F39" s="16"/>
      <c r="G39" s="6"/>
      <c r="H39" s="16"/>
      <c r="I39" s="16"/>
      <c r="J39" s="16"/>
      <c r="K39" s="16"/>
      <c r="L39" s="16"/>
      <c r="P39" s="16"/>
    </row>
    <row r="40" spans="4:16" ht="16.5" thickBot="1">
      <c r="D40" s="17">
        <f>D36+D38</f>
        <v>-553</v>
      </c>
      <c r="E40" s="17"/>
      <c r="F40" s="17">
        <f>F36+F38</f>
        <v>447</v>
      </c>
      <c r="G40" s="6"/>
      <c r="H40" s="17">
        <f>H36+H38</f>
        <v>-553</v>
      </c>
      <c r="I40" s="17">
        <f>I36+I38</f>
        <v>0</v>
      </c>
      <c r="J40" s="17">
        <f>J36+J38</f>
        <v>447</v>
      </c>
      <c r="K40" s="17">
        <f>K32+K38</f>
        <v>-698</v>
      </c>
      <c r="L40" s="17">
        <f>L32+L38</f>
        <v>-2280</v>
      </c>
      <c r="P40" s="17">
        <f>P36+P38</f>
        <v>0</v>
      </c>
    </row>
    <row r="41" spans="4:16" ht="16.5" thickTop="1">
      <c r="D41" s="18"/>
      <c r="E41" s="18"/>
      <c r="F41" s="18"/>
      <c r="G41" s="64"/>
      <c r="H41" s="18"/>
      <c r="I41" s="18"/>
      <c r="J41" s="18"/>
      <c r="K41" s="18"/>
      <c r="L41" s="18"/>
      <c r="P41" s="18"/>
    </row>
    <row r="42" spans="2:16" ht="16.5">
      <c r="B42" s="1" t="s">
        <v>235</v>
      </c>
      <c r="D42" s="18"/>
      <c r="E42" s="18"/>
      <c r="F42" s="18"/>
      <c r="G42" s="64"/>
      <c r="H42" s="18"/>
      <c r="I42" s="18"/>
      <c r="J42" s="18"/>
      <c r="K42" s="24"/>
      <c r="L42" s="18"/>
      <c r="P42" s="18"/>
    </row>
    <row r="43" spans="2:16" ht="16.5">
      <c r="B43" s="1" t="s">
        <v>130</v>
      </c>
      <c r="D43" s="18"/>
      <c r="E43" s="18"/>
      <c r="F43" s="18"/>
      <c r="G43" s="64"/>
      <c r="H43" s="18"/>
      <c r="I43" s="18"/>
      <c r="J43" s="18"/>
      <c r="K43" s="24"/>
      <c r="L43" s="18"/>
      <c r="P43" s="18"/>
    </row>
    <row r="44" spans="2:16" ht="9" customHeight="1">
      <c r="B44" s="1"/>
      <c r="D44" s="18"/>
      <c r="E44" s="18"/>
      <c r="F44" s="18"/>
      <c r="G44" s="64"/>
      <c r="H44" s="18"/>
      <c r="I44" s="18"/>
      <c r="J44" s="18"/>
      <c r="K44" s="24"/>
      <c r="L44" s="18"/>
      <c r="P44" s="64"/>
    </row>
    <row r="45" spans="2:16" ht="16.5" thickBot="1">
      <c r="B45" s="2" t="s">
        <v>67</v>
      </c>
      <c r="C45" s="83" t="s">
        <v>219</v>
      </c>
      <c r="D45" s="19">
        <f>(D36/60490)*100</f>
        <v>-0.8662588857662424</v>
      </c>
      <c r="E45" s="19"/>
      <c r="F45" s="19">
        <f>(F36/60490)*100</f>
        <v>0.38849396594478425</v>
      </c>
      <c r="G45" s="51"/>
      <c r="H45" s="19">
        <f>(H36/60490)*100</f>
        <v>-0.8662588857662424</v>
      </c>
      <c r="I45" s="19"/>
      <c r="J45" s="19">
        <f>(J36/60490)*100</f>
        <v>0.38849396594478425</v>
      </c>
      <c r="K45" s="27"/>
      <c r="L45" s="19">
        <f>-1670000/60495000*100</f>
        <v>-2.760558723861476</v>
      </c>
      <c r="P45" s="51"/>
    </row>
    <row r="46" spans="2:16" ht="17.25" thickBot="1" thickTop="1">
      <c r="B46" s="5" t="s">
        <v>68</v>
      </c>
      <c r="C46" s="5"/>
      <c r="D46" s="19">
        <f>D45</f>
        <v>-0.8662588857662424</v>
      </c>
      <c r="E46" s="19"/>
      <c r="F46" s="19">
        <f>+F45</f>
        <v>0.38849396594478425</v>
      </c>
      <c r="G46" s="51"/>
      <c r="H46" s="19">
        <f>H45</f>
        <v>-0.8662588857662424</v>
      </c>
      <c r="I46" s="19"/>
      <c r="J46" s="19">
        <f>+J45</f>
        <v>0.38849396594478425</v>
      </c>
      <c r="K46" s="26"/>
      <c r="P46" s="51"/>
    </row>
    <row r="47" spans="2:16" ht="16.5" thickTop="1">
      <c r="B47" s="5"/>
      <c r="C47" s="5"/>
      <c r="D47" s="51"/>
      <c r="E47" s="51"/>
      <c r="F47" s="51"/>
      <c r="G47" s="51"/>
      <c r="H47" s="51"/>
      <c r="I47" s="51"/>
      <c r="J47" s="51"/>
      <c r="K47" s="26"/>
      <c r="P47" s="51"/>
    </row>
    <row r="48" spans="2:16" ht="15.75">
      <c r="B48" s="1" t="s">
        <v>120</v>
      </c>
      <c r="C48" s="1"/>
      <c r="G48" s="14"/>
      <c r="P48" s="14"/>
    </row>
    <row r="49" spans="2:16" ht="15.75">
      <c r="B49" s="1" t="s">
        <v>247</v>
      </c>
      <c r="C49" s="1"/>
      <c r="G49" s="14"/>
      <c r="P49" s="14"/>
    </row>
    <row r="50" ht="15.75">
      <c r="P50" s="14"/>
    </row>
  </sheetData>
  <sheetProtection/>
  <printOptions/>
  <pageMargins left="0.5" right="0" top="1" bottom="0.5" header="0" footer="0"/>
  <pageSetup firstPageNumber="1" useFirstPageNumber="1" horizontalDpi="600" verticalDpi="600" orientation="portrait" paperSize="9" scale="96"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D3" sqref="D3"/>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3" t="s">
        <v>46</v>
      </c>
    </row>
    <row r="2" spans="1:9" s="2" customFormat="1" ht="15.75">
      <c r="A2" s="73" t="s">
        <v>40</v>
      </c>
      <c r="B2" s="22"/>
      <c r="C2" s="22"/>
      <c r="E2" s="22"/>
      <c r="I2" s="22"/>
    </row>
    <row r="3" spans="1:4" s="2" customFormat="1" ht="15.75" customHeight="1">
      <c r="A3" s="50"/>
      <c r="D3" s="18"/>
    </row>
    <row r="4" spans="1:4" s="2" customFormat="1" ht="15.75" customHeight="1">
      <c r="A4" s="52" t="s">
        <v>116</v>
      </c>
      <c r="D4" s="18"/>
    </row>
    <row r="5" spans="1:4" s="2" customFormat="1" ht="15.75" customHeight="1">
      <c r="A5" s="50"/>
      <c r="D5" s="18"/>
    </row>
    <row r="6" spans="1:4" s="2" customFormat="1" ht="15.75" customHeight="1">
      <c r="A6" s="23" t="s">
        <v>121</v>
      </c>
      <c r="B6" s="1" t="s">
        <v>264</v>
      </c>
      <c r="D6" s="18"/>
    </row>
    <row r="7" spans="1:4" s="2" customFormat="1" ht="15.75" customHeight="1">
      <c r="A7" s="1"/>
      <c r="D7" s="18"/>
    </row>
    <row r="8" spans="1:9" ht="15.75" customHeight="1">
      <c r="A8" s="14"/>
      <c r="B8" s="14"/>
      <c r="C8" s="72" t="s">
        <v>115</v>
      </c>
      <c r="D8" s="2"/>
      <c r="E8" s="2"/>
      <c r="F8" s="2"/>
      <c r="G8" s="2"/>
      <c r="H8" s="2"/>
      <c r="I8" s="2"/>
    </row>
    <row r="9" spans="1:9" ht="15.75" customHeight="1">
      <c r="A9" s="14"/>
      <c r="B9" s="14"/>
      <c r="C9" s="100" t="s">
        <v>69</v>
      </c>
      <c r="D9" s="100"/>
      <c r="E9" s="31" t="s">
        <v>66</v>
      </c>
      <c r="I9" s="31"/>
    </row>
    <row r="10" spans="1:7" ht="15.75" customHeight="1">
      <c r="A10" s="14"/>
      <c r="B10" s="14"/>
      <c r="C10" s="31" t="s">
        <v>71</v>
      </c>
      <c r="D10" s="31" t="s">
        <v>72</v>
      </c>
      <c r="E10" s="31" t="s">
        <v>94</v>
      </c>
      <c r="G10" s="31"/>
    </row>
    <row r="11" spans="1:9" ht="15.75" customHeight="1">
      <c r="A11" s="14"/>
      <c r="B11" s="14"/>
      <c r="C11" s="61" t="s">
        <v>70</v>
      </c>
      <c r="D11" s="31" t="s">
        <v>73</v>
      </c>
      <c r="E11" s="31" t="s">
        <v>95</v>
      </c>
      <c r="F11" s="31" t="s">
        <v>78</v>
      </c>
      <c r="G11" s="31"/>
      <c r="H11" s="31" t="s">
        <v>99</v>
      </c>
      <c r="I11" s="31" t="s">
        <v>14</v>
      </c>
    </row>
    <row r="12" spans="1:9" ht="15.75" customHeight="1">
      <c r="A12" s="14"/>
      <c r="B12" s="14"/>
      <c r="C12" s="14"/>
      <c r="D12" s="31" t="s">
        <v>74</v>
      </c>
      <c r="E12" s="31" t="s">
        <v>96</v>
      </c>
      <c r="F12" s="31" t="s">
        <v>97</v>
      </c>
      <c r="G12" s="31" t="s">
        <v>98</v>
      </c>
      <c r="H12" s="31" t="s">
        <v>100</v>
      </c>
      <c r="I12" s="31" t="s">
        <v>101</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3" t="s">
        <v>15</v>
      </c>
      <c r="D15" s="63" t="s">
        <v>15</v>
      </c>
      <c r="E15" s="63" t="s">
        <v>15</v>
      </c>
      <c r="F15" s="63" t="s">
        <v>15</v>
      </c>
      <c r="G15" s="63" t="s">
        <v>15</v>
      </c>
      <c r="H15" s="63" t="s">
        <v>15</v>
      </c>
      <c r="I15" s="63" t="s">
        <v>15</v>
      </c>
    </row>
    <row r="16" spans="1:9" ht="15.75" customHeight="1">
      <c r="A16" s="14"/>
      <c r="B16" s="14"/>
      <c r="C16" s="31"/>
      <c r="D16" s="31"/>
      <c r="E16" s="31"/>
      <c r="F16" s="31"/>
      <c r="G16" s="31"/>
      <c r="H16" s="31"/>
      <c r="I16" s="31"/>
    </row>
    <row r="17" spans="1:2" ht="15.75" customHeight="1">
      <c r="A17" s="14"/>
      <c r="B17" s="43" t="s">
        <v>248</v>
      </c>
    </row>
    <row r="18" spans="1:9" ht="15.75" customHeight="1">
      <c r="A18" s="14"/>
      <c r="B18" s="14"/>
      <c r="C18" s="14"/>
      <c r="D18" s="30"/>
      <c r="E18" s="30"/>
      <c r="F18" s="30"/>
      <c r="G18" s="30"/>
      <c r="H18" s="30"/>
      <c r="I18" s="30"/>
    </row>
    <row r="19" spans="1:9" ht="15.75" customHeight="1">
      <c r="A19" s="14"/>
      <c r="B19" s="14" t="s">
        <v>220</v>
      </c>
      <c r="C19" s="7">
        <v>60490</v>
      </c>
      <c r="D19" s="40">
        <v>30831</v>
      </c>
      <c r="E19" s="48">
        <f>16179+26</f>
        <v>16205</v>
      </c>
      <c r="F19" s="35">
        <v>-9553</v>
      </c>
      <c r="G19" s="40">
        <f>SUM(C19:F19)</f>
        <v>97973</v>
      </c>
      <c r="H19" s="24">
        <v>1437</v>
      </c>
      <c r="I19" s="48">
        <f>SUM(G19:H19)</f>
        <v>99410</v>
      </c>
    </row>
    <row r="20" spans="1:9" ht="15.75" customHeight="1">
      <c r="A20" s="14"/>
      <c r="B20" s="14"/>
      <c r="C20" s="7"/>
      <c r="D20" s="40"/>
      <c r="E20" s="48"/>
      <c r="F20" s="35"/>
      <c r="G20" s="40"/>
      <c r="H20" s="24"/>
      <c r="I20" s="48"/>
    </row>
    <row r="21" spans="1:9" ht="15.75" customHeight="1">
      <c r="A21" s="14"/>
      <c r="B21" s="14" t="s">
        <v>262</v>
      </c>
      <c r="C21" s="40">
        <v>0</v>
      </c>
      <c r="D21" s="40">
        <v>0</v>
      </c>
      <c r="E21" s="40">
        <v>0</v>
      </c>
      <c r="F21" s="35">
        <f>pl!H36</f>
        <v>-524</v>
      </c>
      <c r="G21" s="35">
        <f>SUM(C21:F21)</f>
        <v>-524</v>
      </c>
      <c r="H21" s="35">
        <f>pl!H38</f>
        <v>-29</v>
      </c>
      <c r="I21" s="62">
        <f>SUM(G21:H21)</f>
        <v>-553</v>
      </c>
    </row>
    <row r="22" spans="1:9" ht="15.75" customHeight="1">
      <c r="A22" s="14"/>
      <c r="B22" s="14"/>
      <c r="C22" s="34"/>
      <c r="D22" s="34"/>
      <c r="E22" s="34"/>
      <c r="F22" s="34"/>
      <c r="G22" s="34"/>
      <c r="H22" s="34"/>
      <c r="I22" s="34"/>
    </row>
    <row r="23" spans="1:9" ht="15.75" customHeight="1" thickBot="1">
      <c r="A23" s="14"/>
      <c r="B23" s="43" t="s">
        <v>249</v>
      </c>
      <c r="C23" s="49">
        <f aca="true" t="shared" si="0" ref="C23:I23">SUM(C19:C21)</f>
        <v>60490</v>
      </c>
      <c r="D23" s="49">
        <f t="shared" si="0"/>
        <v>30831</v>
      </c>
      <c r="E23" s="49">
        <f t="shared" si="0"/>
        <v>16205</v>
      </c>
      <c r="F23" s="49">
        <f t="shared" si="0"/>
        <v>-10077</v>
      </c>
      <c r="G23" s="49">
        <f t="shared" si="0"/>
        <v>97449</v>
      </c>
      <c r="H23" s="49">
        <f t="shared" si="0"/>
        <v>1408</v>
      </c>
      <c r="I23" s="49">
        <f t="shared" si="0"/>
        <v>98857</v>
      </c>
    </row>
    <row r="24" spans="1:9" ht="15.75" customHeight="1" thickTop="1">
      <c r="A24" s="14"/>
      <c r="B24" s="14"/>
      <c r="C24" s="40"/>
      <c r="D24" s="40"/>
      <c r="E24" s="40"/>
      <c r="F24" s="40"/>
      <c r="G24" s="40"/>
      <c r="H24" s="40"/>
      <c r="I24" s="40"/>
    </row>
    <row r="25" spans="1:9" ht="15.75" customHeight="1">
      <c r="A25" s="14"/>
      <c r="B25" s="43" t="s">
        <v>250</v>
      </c>
      <c r="C25" s="43"/>
      <c r="D25" s="30"/>
      <c r="E25" s="30"/>
      <c r="F25" s="30"/>
      <c r="G25" s="30"/>
      <c r="H25" s="30"/>
      <c r="I25" s="30"/>
    </row>
    <row r="26" spans="1:9" ht="15.75" customHeight="1">
      <c r="A26" s="14"/>
      <c r="B26" s="14"/>
      <c r="C26" s="14"/>
      <c r="D26" s="30"/>
      <c r="E26" s="30"/>
      <c r="F26" s="30"/>
      <c r="G26" s="30"/>
      <c r="H26" s="30"/>
      <c r="I26" s="30"/>
    </row>
    <row r="27" spans="1:9" ht="15.75" customHeight="1">
      <c r="A27" s="14"/>
      <c r="B27" s="14" t="s">
        <v>220</v>
      </c>
      <c r="C27" s="7">
        <v>60490</v>
      </c>
      <c r="D27" s="40">
        <v>30831</v>
      </c>
      <c r="E27" s="48">
        <f>16179+26</f>
        <v>16205</v>
      </c>
      <c r="F27" s="35">
        <v>-8246</v>
      </c>
      <c r="G27" s="40">
        <f>SUM(C27:F27)</f>
        <v>99280</v>
      </c>
      <c r="H27" s="24">
        <v>898</v>
      </c>
      <c r="I27" s="48">
        <f>SUM(G27:H27)</f>
        <v>100178</v>
      </c>
    </row>
    <row r="28" spans="1:9" ht="15.75" customHeight="1">
      <c r="A28" s="14"/>
      <c r="B28" s="14"/>
      <c r="C28" s="7"/>
      <c r="D28" s="40"/>
      <c r="E28" s="48"/>
      <c r="F28" s="35"/>
      <c r="G28" s="40"/>
      <c r="H28" s="24"/>
      <c r="I28" s="48"/>
    </row>
    <row r="29" spans="1:9" ht="15.75" customHeight="1">
      <c r="A29" s="14"/>
      <c r="B29" s="14" t="s">
        <v>263</v>
      </c>
      <c r="C29" s="40">
        <v>0</v>
      </c>
      <c r="D29" s="40">
        <v>0</v>
      </c>
      <c r="E29" s="40">
        <v>0</v>
      </c>
      <c r="F29" s="35">
        <v>235</v>
      </c>
      <c r="G29" s="35">
        <f>SUM(C29:F29)</f>
        <v>235</v>
      </c>
      <c r="H29" s="35">
        <v>212</v>
      </c>
      <c r="I29" s="62">
        <f>SUM(G29:H29)</f>
        <v>447</v>
      </c>
    </row>
    <row r="30" spans="1:9" ht="15.75" customHeight="1">
      <c r="A30" s="14"/>
      <c r="B30" s="14"/>
      <c r="C30" s="34"/>
      <c r="D30" s="34"/>
      <c r="E30" s="34"/>
      <c r="F30" s="34"/>
      <c r="G30" s="34"/>
      <c r="H30" s="34"/>
      <c r="I30" s="34"/>
    </row>
    <row r="31" spans="1:10" ht="15.75" customHeight="1" thickBot="1">
      <c r="A31" s="14"/>
      <c r="B31" s="43" t="s">
        <v>249</v>
      </c>
      <c r="C31" s="49">
        <f>SUM(C27:C29)</f>
        <v>60490</v>
      </c>
      <c r="D31" s="49">
        <f aca="true" t="shared" si="1" ref="D31:I31">SUM(D27:D29)</f>
        <v>30831</v>
      </c>
      <c r="E31" s="49">
        <f t="shared" si="1"/>
        <v>16205</v>
      </c>
      <c r="F31" s="49">
        <f t="shared" si="1"/>
        <v>-8011</v>
      </c>
      <c r="G31" s="49">
        <f t="shared" si="1"/>
        <v>99515</v>
      </c>
      <c r="H31" s="49">
        <f t="shared" si="1"/>
        <v>1110</v>
      </c>
      <c r="I31" s="49">
        <f t="shared" si="1"/>
        <v>100625</v>
      </c>
      <c r="J31" s="35"/>
    </row>
    <row r="32" spans="1:10" ht="15.75" customHeight="1" thickTop="1">
      <c r="A32" s="14"/>
      <c r="B32" s="43"/>
      <c r="C32" s="35"/>
      <c r="D32" s="35"/>
      <c r="E32" s="35"/>
      <c r="F32" s="35"/>
      <c r="G32" s="35"/>
      <c r="H32" s="35"/>
      <c r="I32" s="35"/>
      <c r="J32" s="35"/>
    </row>
    <row r="33" spans="1:10" ht="15.75" customHeight="1">
      <c r="A33" s="14"/>
      <c r="B33" s="43"/>
      <c r="C33" s="35"/>
      <c r="D33" s="35"/>
      <c r="E33" s="35"/>
      <c r="F33" s="35"/>
      <c r="G33" s="35"/>
      <c r="H33" s="35"/>
      <c r="I33" s="35"/>
      <c r="J33" s="35"/>
    </row>
    <row r="34" spans="1:9" ht="15.75" customHeight="1">
      <c r="A34" s="30"/>
      <c r="B34" s="30"/>
      <c r="C34" s="30"/>
      <c r="D34" s="30"/>
      <c r="E34" s="30"/>
      <c r="F34" s="30"/>
      <c r="G34" s="30"/>
      <c r="H34" s="30"/>
      <c r="I34" s="30"/>
    </row>
    <row r="35" spans="1:9" ht="15.75" customHeight="1">
      <c r="A35" s="1" t="s">
        <v>82</v>
      </c>
      <c r="B35" s="2"/>
      <c r="C35" s="2"/>
      <c r="D35" s="2"/>
      <c r="E35" s="2"/>
      <c r="F35" s="2"/>
      <c r="G35" s="2"/>
      <c r="H35" s="2"/>
      <c r="I35" s="2"/>
    </row>
    <row r="36" spans="1:9" ht="15.75" customHeight="1">
      <c r="A36" s="1" t="s">
        <v>251</v>
      </c>
      <c r="B36" s="2"/>
      <c r="C36" s="2"/>
      <c r="D36" s="2"/>
      <c r="E36" s="2"/>
      <c r="F36" s="2"/>
      <c r="G36" s="2"/>
      <c r="H36" s="2"/>
      <c r="I36" s="2"/>
    </row>
    <row r="37" spans="1:9" ht="15.75" customHeight="1">
      <c r="A37" s="2"/>
      <c r="B37" s="2"/>
      <c r="C37" s="2"/>
      <c r="D37" s="2"/>
      <c r="E37" s="2"/>
      <c r="F37" s="2"/>
      <c r="G37" s="2"/>
      <c r="H37" s="2"/>
      <c r="I37" s="2"/>
    </row>
    <row r="38" spans="1:9" ht="15.75" customHeight="1">
      <c r="A38" s="2"/>
      <c r="B38" s="2"/>
      <c r="C38" s="2"/>
      <c r="D38" s="2"/>
      <c r="E38" s="2"/>
      <c r="F38" s="2"/>
      <c r="G38" s="2"/>
      <c r="H38" s="2"/>
      <c r="I38" s="2"/>
    </row>
    <row r="39" spans="1:9" ht="15.75" customHeight="1">
      <c r="A39" s="2"/>
      <c r="B39" s="2"/>
      <c r="C39" s="2"/>
      <c r="D39" s="2"/>
      <c r="E39" s="2"/>
      <c r="F39" s="2"/>
      <c r="G39" s="2"/>
      <c r="H39" s="2"/>
      <c r="I39" s="2"/>
    </row>
    <row r="40" spans="1:9" ht="15.75" customHeight="1">
      <c r="A40" s="2"/>
      <c r="B40" s="2"/>
      <c r="C40" s="2"/>
      <c r="D40" s="2"/>
      <c r="E40" s="2"/>
      <c r="F40" s="2"/>
      <c r="G40" s="2"/>
      <c r="H40" s="2"/>
      <c r="I40" s="2"/>
    </row>
    <row r="41" spans="1:9" ht="15.75" customHeight="1">
      <c r="A41" s="2"/>
      <c r="B41" s="2"/>
      <c r="C41" s="2"/>
      <c r="D41" s="2"/>
      <c r="E41" s="2"/>
      <c r="F41" s="2"/>
      <c r="G41" s="2"/>
      <c r="H41" s="2"/>
      <c r="I41" s="2"/>
    </row>
    <row r="42" ht="15.75" customHeight="1"/>
    <row r="43" ht="15.75" customHeight="1"/>
    <row r="44" ht="15.75" customHeight="1"/>
    <row r="45" ht="15.75" customHeight="1"/>
  </sheetData>
  <sheetProtection/>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F102"/>
  <sheetViews>
    <sheetView view="pageBreakPreview" zoomScaleSheetLayoutView="100" zoomScalePageLayoutView="0" workbookViewId="0" topLeftCell="A1">
      <selection activeCell="K56" sqref="K56"/>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3" t="s">
        <v>40</v>
      </c>
    </row>
    <row r="3" ht="15.75" customHeight="1">
      <c r="A3" s="50"/>
    </row>
    <row r="4" ht="15.75" customHeight="1">
      <c r="A4" s="52" t="s">
        <v>116</v>
      </c>
    </row>
    <row r="5" ht="15.75" customHeight="1">
      <c r="A5" s="18"/>
    </row>
    <row r="6" spans="1:6" ht="15.75" customHeight="1">
      <c r="A6" s="2" t="s">
        <v>122</v>
      </c>
      <c r="B6" s="76" t="s">
        <v>252</v>
      </c>
      <c r="C6" s="76"/>
      <c r="D6" s="76"/>
      <c r="E6" s="76"/>
      <c r="F6" s="76"/>
    </row>
    <row r="7" spans="1:5" ht="15.75" customHeight="1">
      <c r="A7" s="30"/>
      <c r="B7" s="30"/>
      <c r="C7" s="30"/>
      <c r="D7" s="31"/>
      <c r="E7" s="39"/>
    </row>
    <row r="8" spans="1:6" ht="15.75" customHeight="1">
      <c r="A8" s="30"/>
      <c r="B8" s="30"/>
      <c r="C8" s="30"/>
      <c r="D8" s="77" t="s">
        <v>124</v>
      </c>
      <c r="E8" s="31"/>
      <c r="F8" s="31"/>
    </row>
    <row r="9" spans="1:6" ht="15.75" customHeight="1">
      <c r="A9" s="30"/>
      <c r="B9" s="30"/>
      <c r="C9" s="30"/>
      <c r="D9" s="12" t="s">
        <v>123</v>
      </c>
      <c r="E9" s="31"/>
      <c r="F9" s="12" t="s">
        <v>123</v>
      </c>
    </row>
    <row r="10" spans="1:6" ht="15.75" customHeight="1">
      <c r="A10" s="30"/>
      <c r="B10" s="30"/>
      <c r="C10" s="32" t="s">
        <v>119</v>
      </c>
      <c r="D10" s="69" t="s">
        <v>272</v>
      </c>
      <c r="E10" s="31"/>
      <c r="F10" s="69" t="s">
        <v>275</v>
      </c>
    </row>
    <row r="11" spans="1:6" ht="15.75" customHeight="1">
      <c r="A11" s="30"/>
      <c r="B11" s="30"/>
      <c r="C11" s="30"/>
      <c r="D11" s="31" t="s">
        <v>15</v>
      </c>
      <c r="E11" s="33"/>
      <c r="F11" s="31" t="s">
        <v>15</v>
      </c>
    </row>
    <row r="12" spans="1:6" s="60" customFormat="1" ht="18" customHeight="1">
      <c r="A12" s="67" t="s">
        <v>102</v>
      </c>
      <c r="B12" s="65"/>
      <c r="C12" s="65"/>
      <c r="D12" s="66"/>
      <c r="E12" s="66"/>
      <c r="F12" s="66"/>
    </row>
    <row r="13" spans="1:6" ht="15.75" customHeight="1">
      <c r="A13" s="30"/>
      <c r="B13" s="30"/>
      <c r="C13" s="30"/>
      <c r="D13" s="33"/>
      <c r="E13" s="33"/>
      <c r="F13" s="33"/>
    </row>
    <row r="14" spans="1:6" ht="15.75" customHeight="1">
      <c r="A14" s="68" t="s">
        <v>103</v>
      </c>
      <c r="B14" s="30"/>
      <c r="C14" s="30"/>
      <c r="D14" s="30"/>
      <c r="E14" s="30"/>
      <c r="F14" s="30"/>
    </row>
    <row r="15" spans="1:6" ht="15.75" customHeight="1">
      <c r="A15" s="68"/>
      <c r="B15" s="30"/>
      <c r="C15" s="30"/>
      <c r="D15" s="30"/>
      <c r="E15" s="30"/>
      <c r="F15" s="30"/>
    </row>
    <row r="16" spans="1:6" ht="15.75" customHeight="1">
      <c r="A16" s="30" t="s">
        <v>41</v>
      </c>
      <c r="B16" s="30"/>
      <c r="C16" s="33" t="s">
        <v>213</v>
      </c>
      <c r="D16" s="35">
        <v>3010</v>
      </c>
      <c r="E16" s="35"/>
      <c r="F16" s="35">
        <v>2202</v>
      </c>
    </row>
    <row r="17" spans="1:6" ht="15.75" customHeight="1">
      <c r="A17" s="30" t="s">
        <v>231</v>
      </c>
      <c r="B17" s="30"/>
      <c r="C17" s="30"/>
      <c r="D17" s="35">
        <v>16215</v>
      </c>
      <c r="E17" s="35"/>
      <c r="F17" s="35">
        <v>14913</v>
      </c>
    </row>
    <row r="18" spans="1:6" ht="15.75" customHeight="1">
      <c r="A18" s="30" t="s">
        <v>225</v>
      </c>
      <c r="B18" s="30"/>
      <c r="C18" s="33"/>
      <c r="D18" s="35">
        <v>0</v>
      </c>
      <c r="E18" s="35"/>
      <c r="F18" s="35">
        <v>0</v>
      </c>
    </row>
    <row r="19" spans="1:6" ht="15.75" customHeight="1">
      <c r="A19" s="30" t="s">
        <v>131</v>
      </c>
      <c r="B19" s="30"/>
      <c r="C19" s="30"/>
      <c r="D19" s="35">
        <v>75067</v>
      </c>
      <c r="E19" s="35"/>
      <c r="F19" s="35">
        <v>75073</v>
      </c>
    </row>
    <row r="20" spans="1:6" ht="15.75" customHeight="1">
      <c r="A20" s="30"/>
      <c r="B20" s="30"/>
      <c r="C20" s="30"/>
      <c r="D20" s="78">
        <f>SUM(D16:D19)</f>
        <v>94292</v>
      </c>
      <c r="E20" s="35"/>
      <c r="F20" s="78">
        <f>SUM(F16:F19)</f>
        <v>92188</v>
      </c>
    </row>
    <row r="21" spans="1:6" ht="15.75" customHeight="1">
      <c r="A21" s="68" t="s">
        <v>42</v>
      </c>
      <c r="B21" s="30"/>
      <c r="C21" s="30"/>
      <c r="D21" s="35"/>
      <c r="E21" s="35"/>
      <c r="F21" s="35"/>
    </row>
    <row r="22" spans="1:6" ht="15.75" customHeight="1">
      <c r="A22" s="68"/>
      <c r="B22" s="30"/>
      <c r="C22" s="30"/>
      <c r="D22" s="35"/>
      <c r="E22" s="35"/>
      <c r="F22" s="35"/>
    </row>
    <row r="23" spans="1:6" ht="15.75" customHeight="1">
      <c r="A23" s="30" t="s">
        <v>104</v>
      </c>
      <c r="B23" s="30"/>
      <c r="C23" s="30"/>
      <c r="D23" s="35">
        <v>13357</v>
      </c>
      <c r="E23" s="35"/>
      <c r="F23" s="35">
        <v>13961</v>
      </c>
    </row>
    <row r="24" spans="1:6" ht="15.75" customHeight="1">
      <c r="A24" s="30" t="s">
        <v>134</v>
      </c>
      <c r="B24" s="30"/>
      <c r="C24" s="30"/>
      <c r="D24" s="35">
        <v>8916</v>
      </c>
      <c r="E24" s="35"/>
      <c r="F24" s="35">
        <v>8884</v>
      </c>
    </row>
    <row r="25" spans="1:6" ht="15.75" customHeight="1">
      <c r="A25" s="30" t="s">
        <v>133</v>
      </c>
      <c r="B25" s="30"/>
      <c r="C25" s="30"/>
      <c r="D25" s="35">
        <f>7663-4203</f>
        <v>3460</v>
      </c>
      <c r="E25" s="35"/>
      <c r="F25" s="35">
        <f>3456+1088+727+115</f>
        <v>5386</v>
      </c>
    </row>
    <row r="26" spans="1:6" ht="15.75" customHeight="1">
      <c r="A26" s="30" t="s">
        <v>135</v>
      </c>
      <c r="B26" s="30"/>
      <c r="C26" s="30"/>
      <c r="D26" s="35">
        <f>341-57</f>
        <v>284</v>
      </c>
      <c r="E26" s="35"/>
      <c r="F26" s="35">
        <v>506</v>
      </c>
    </row>
    <row r="27" spans="1:6" ht="15.75" customHeight="1">
      <c r="A27" s="30" t="s">
        <v>226</v>
      </c>
      <c r="B27" s="30"/>
      <c r="C27" s="30"/>
      <c r="D27" s="35">
        <v>4203</v>
      </c>
      <c r="E27" s="35"/>
      <c r="F27" s="35">
        <v>3567</v>
      </c>
    </row>
    <row r="28" spans="1:6" ht="15.75" customHeight="1">
      <c r="A28" s="30" t="s">
        <v>43</v>
      </c>
      <c r="B28" s="30"/>
      <c r="C28" s="30"/>
      <c r="D28" s="35">
        <v>3855</v>
      </c>
      <c r="E28" s="35"/>
      <c r="F28" s="35">
        <v>3884</v>
      </c>
    </row>
    <row r="29" spans="1:6" ht="15.75" customHeight="1">
      <c r="A29" s="30" t="s">
        <v>20</v>
      </c>
      <c r="B29" s="30"/>
      <c r="C29" s="30"/>
      <c r="D29" s="35">
        <v>843</v>
      </c>
      <c r="E29" s="35"/>
      <c r="F29" s="35">
        <v>728</v>
      </c>
    </row>
    <row r="30" spans="1:6" ht="15.75" customHeight="1">
      <c r="A30" s="30"/>
      <c r="B30" s="30"/>
      <c r="C30" s="30"/>
      <c r="D30" s="78">
        <f>SUM(D23:D29)</f>
        <v>34918</v>
      </c>
      <c r="E30" s="35"/>
      <c r="F30" s="78">
        <f>SUM(F23:F29)</f>
        <v>36916</v>
      </c>
    </row>
    <row r="31" spans="1:6" ht="15.75" customHeight="1">
      <c r="A31" s="30"/>
      <c r="B31" s="30"/>
      <c r="C31" s="30"/>
      <c r="D31" s="35"/>
      <c r="E31" s="35"/>
      <c r="F31" s="35"/>
    </row>
    <row r="32" spans="1:6" ht="15.75" customHeight="1" thickBot="1">
      <c r="A32" s="32" t="s">
        <v>105</v>
      </c>
      <c r="B32" s="30"/>
      <c r="C32" s="30"/>
      <c r="D32" s="44">
        <f>D30+D20</f>
        <v>129210</v>
      </c>
      <c r="E32" s="35"/>
      <c r="F32" s="44">
        <f>F30+F20</f>
        <v>129104</v>
      </c>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32"/>
      <c r="B38" s="30"/>
      <c r="C38" s="30"/>
      <c r="D38" s="35"/>
      <c r="E38" s="35"/>
      <c r="F38" s="35"/>
    </row>
    <row r="39" spans="1:6" ht="15.75" customHeight="1">
      <c r="A39" s="32"/>
      <c r="B39" s="30"/>
      <c r="C39" s="30"/>
      <c r="D39" s="35"/>
      <c r="E39" s="35"/>
      <c r="F39" s="35"/>
    </row>
    <row r="40" spans="1:6" ht="15.75" customHeight="1">
      <c r="A40" s="1" t="s">
        <v>125</v>
      </c>
      <c r="B40" s="30"/>
      <c r="C40" s="30"/>
      <c r="D40" s="35"/>
      <c r="E40" s="35"/>
      <c r="F40" s="35"/>
    </row>
    <row r="41" spans="1:6" ht="15.75" customHeight="1">
      <c r="A41" s="1" t="s">
        <v>253</v>
      </c>
      <c r="B41" s="30"/>
      <c r="C41" s="30"/>
      <c r="D41" s="35"/>
      <c r="E41" s="35"/>
      <c r="F41" s="35"/>
    </row>
    <row r="42" spans="1:6" ht="15.75" customHeight="1">
      <c r="A42" s="32"/>
      <c r="B42" s="30"/>
      <c r="C42" s="30"/>
      <c r="D42" s="35"/>
      <c r="E42" s="35"/>
      <c r="F42" s="35"/>
    </row>
    <row r="43" spans="1:6" ht="15.75" customHeight="1">
      <c r="A43" s="30"/>
      <c r="B43" s="30"/>
      <c r="C43" s="30"/>
      <c r="D43" s="35"/>
      <c r="E43" s="35"/>
      <c r="F43" s="35"/>
    </row>
    <row r="44" ht="15.75" customHeight="1">
      <c r="A44" s="53" t="s">
        <v>46</v>
      </c>
    </row>
    <row r="45" ht="15.75" customHeight="1">
      <c r="A45" s="73" t="s">
        <v>40</v>
      </c>
    </row>
    <row r="46" ht="15.75" customHeight="1">
      <c r="A46" s="50"/>
    </row>
    <row r="47" ht="15.75" customHeight="1">
      <c r="A47" s="52" t="s">
        <v>116</v>
      </c>
    </row>
    <row r="48" ht="15.75" customHeight="1">
      <c r="A48" s="18"/>
    </row>
    <row r="49" spans="1:6" ht="15.75" customHeight="1">
      <c r="A49" s="2" t="s">
        <v>122</v>
      </c>
      <c r="B49" s="76" t="s">
        <v>252</v>
      </c>
      <c r="C49" s="76"/>
      <c r="D49" s="76"/>
      <c r="E49" s="76"/>
      <c r="F49" s="76"/>
    </row>
    <row r="50" spans="1:5" ht="15.75" customHeight="1">
      <c r="A50" s="30"/>
      <c r="B50" s="30"/>
      <c r="C50" s="30"/>
      <c r="D50" s="31"/>
      <c r="E50" s="39"/>
    </row>
    <row r="51" spans="1:6" ht="15.75" customHeight="1">
      <c r="A51" s="30"/>
      <c r="B51" s="30"/>
      <c r="C51" s="30"/>
      <c r="D51" s="77" t="s">
        <v>124</v>
      </c>
      <c r="E51" s="31"/>
      <c r="F51" s="31"/>
    </row>
    <row r="52" spans="1:6" ht="15.75" customHeight="1">
      <c r="A52" s="30"/>
      <c r="B52" s="30"/>
      <c r="C52" s="30"/>
      <c r="D52" s="12" t="s">
        <v>123</v>
      </c>
      <c r="E52" s="31"/>
      <c r="F52" s="12" t="s">
        <v>123</v>
      </c>
    </row>
    <row r="53" spans="1:6" ht="15.75" customHeight="1">
      <c r="A53" s="30"/>
      <c r="B53" s="30"/>
      <c r="C53" s="32" t="s">
        <v>119</v>
      </c>
      <c r="D53" s="69" t="s">
        <v>272</v>
      </c>
      <c r="E53" s="31"/>
      <c r="F53" s="69" t="s">
        <v>275</v>
      </c>
    </row>
    <row r="54" spans="1:6" ht="15.75" customHeight="1">
      <c r="A54" s="30"/>
      <c r="B54" s="30"/>
      <c r="C54" s="30"/>
      <c r="D54" s="31" t="s">
        <v>15</v>
      </c>
      <c r="E54" s="31"/>
      <c r="F54" s="31" t="s">
        <v>15</v>
      </c>
    </row>
    <row r="55" spans="1:6" ht="15.75" customHeight="1">
      <c r="A55" s="67" t="s">
        <v>106</v>
      </c>
      <c r="B55" s="30"/>
      <c r="C55" s="30"/>
      <c r="D55" s="33"/>
      <c r="E55" s="33"/>
      <c r="F55" s="33"/>
    </row>
    <row r="56" spans="1:6" ht="15.75" customHeight="1">
      <c r="A56" s="30"/>
      <c r="B56" s="30"/>
      <c r="C56" s="30"/>
      <c r="D56" s="33"/>
      <c r="E56" s="33"/>
      <c r="F56" s="33"/>
    </row>
    <row r="57" spans="1:6" ht="15.75" customHeight="1">
      <c r="A57" s="36" t="s">
        <v>107</v>
      </c>
      <c r="B57" s="30"/>
      <c r="C57" s="30"/>
      <c r="D57" s="35"/>
      <c r="E57" s="35"/>
      <c r="F57" s="35"/>
    </row>
    <row r="58" spans="1:6" ht="15.75" customHeight="1">
      <c r="A58" s="30"/>
      <c r="B58" s="30"/>
      <c r="C58" s="30"/>
      <c r="D58" s="35"/>
      <c r="E58" s="35"/>
      <c r="F58" s="35"/>
    </row>
    <row r="59" spans="1:6" ht="15.75" customHeight="1">
      <c r="A59" s="30" t="s">
        <v>5</v>
      </c>
      <c r="B59" s="30"/>
      <c r="C59" s="30"/>
      <c r="D59" s="35">
        <v>91321</v>
      </c>
      <c r="E59" s="35"/>
      <c r="F59" s="35">
        <v>91321</v>
      </c>
    </row>
    <row r="60" spans="1:6" ht="15.75" customHeight="1">
      <c r="A60" s="30" t="s">
        <v>6</v>
      </c>
      <c r="B60" s="30"/>
      <c r="C60" s="30"/>
      <c r="D60" s="37">
        <v>6128</v>
      </c>
      <c r="E60" s="35"/>
      <c r="F60" s="37">
        <f>16179+26-9553</f>
        <v>6652</v>
      </c>
    </row>
    <row r="61" spans="1:6" ht="15.75" customHeight="1">
      <c r="A61" s="30"/>
      <c r="B61" s="30"/>
      <c r="C61" s="30"/>
      <c r="D61" s="35"/>
      <c r="E61" s="35"/>
      <c r="F61" s="35"/>
    </row>
    <row r="62" spans="1:6" ht="15.75" customHeight="1">
      <c r="A62" s="30" t="s">
        <v>127</v>
      </c>
      <c r="B62" s="30"/>
      <c r="C62" s="30"/>
      <c r="D62" s="35">
        <f>SUM(D59:D61)</f>
        <v>97449</v>
      </c>
      <c r="E62" s="35"/>
      <c r="F62" s="35">
        <f>SUM(F59:F61)</f>
        <v>97973</v>
      </c>
    </row>
    <row r="63" spans="1:6" ht="15.75" customHeight="1">
      <c r="A63" s="30" t="s">
        <v>7</v>
      </c>
      <c r="B63" s="30"/>
      <c r="C63" s="30"/>
      <c r="D63" s="35">
        <v>1408</v>
      </c>
      <c r="E63" s="35"/>
      <c r="F63" s="35">
        <v>1437</v>
      </c>
    </row>
    <row r="64" spans="1:6" ht="15.75" customHeight="1">
      <c r="A64" s="30"/>
      <c r="B64" s="30"/>
      <c r="C64" s="30"/>
      <c r="D64" s="35"/>
      <c r="E64" s="35"/>
      <c r="F64" s="35"/>
    </row>
    <row r="65" spans="1:6" ht="15.75" customHeight="1" thickBot="1">
      <c r="A65" s="32" t="s">
        <v>108</v>
      </c>
      <c r="B65" s="30"/>
      <c r="C65" s="30"/>
      <c r="D65" s="44">
        <f>SUM(D62:D63)</f>
        <v>98857</v>
      </c>
      <c r="E65" s="35"/>
      <c r="F65" s="44">
        <f>SUM(F62:F63)</f>
        <v>99410</v>
      </c>
    </row>
    <row r="66" spans="1:6" ht="15.75" customHeight="1">
      <c r="A66" s="30"/>
      <c r="B66" s="30"/>
      <c r="C66" s="30"/>
      <c r="D66" s="35"/>
      <c r="E66" s="35"/>
      <c r="F66" s="35"/>
    </row>
    <row r="67" spans="1:6" ht="15.75" customHeight="1">
      <c r="A67" s="36" t="s">
        <v>109</v>
      </c>
      <c r="B67" s="30"/>
      <c r="C67" s="30"/>
      <c r="D67" s="35"/>
      <c r="E67" s="35"/>
      <c r="F67" s="35"/>
    </row>
    <row r="68" spans="1:6" ht="15.75" customHeight="1">
      <c r="A68" s="30"/>
      <c r="B68" s="30"/>
      <c r="C68" s="30"/>
      <c r="D68" s="35"/>
      <c r="E68" s="35"/>
      <c r="F68" s="35"/>
    </row>
    <row r="69" spans="1:6" ht="15.75" customHeight="1">
      <c r="A69" s="30" t="s">
        <v>45</v>
      </c>
      <c r="B69" s="30"/>
      <c r="C69" s="33"/>
      <c r="D69" s="35">
        <v>7672</v>
      </c>
      <c r="E69" s="35"/>
      <c r="F69" s="35">
        <v>7676</v>
      </c>
    </row>
    <row r="70" spans="1:6" ht="15.75" customHeight="1">
      <c r="A70" s="30" t="s">
        <v>166</v>
      </c>
      <c r="B70" s="30"/>
      <c r="C70" s="33" t="s">
        <v>214</v>
      </c>
      <c r="D70" s="35">
        <v>12599</v>
      </c>
      <c r="E70" s="35"/>
      <c r="F70" s="35">
        <v>12000</v>
      </c>
    </row>
    <row r="71" spans="1:6" ht="15.75" customHeight="1" thickBot="1">
      <c r="A71" s="32"/>
      <c r="B71" s="32"/>
      <c r="C71" s="32"/>
      <c r="D71" s="44">
        <f>SUM(D69:D70)</f>
        <v>20271</v>
      </c>
      <c r="E71" s="35"/>
      <c r="F71" s="44">
        <f>SUM(F69:F70)</f>
        <v>19676</v>
      </c>
    </row>
    <row r="72" spans="1:6" ht="15.75" customHeight="1">
      <c r="A72" s="30"/>
      <c r="B72" s="30"/>
      <c r="C72" s="30"/>
      <c r="D72" s="35"/>
      <c r="E72" s="35"/>
      <c r="F72" s="35"/>
    </row>
    <row r="73" spans="1:6" ht="15.75" customHeight="1">
      <c r="A73" s="36" t="s">
        <v>44</v>
      </c>
      <c r="B73" s="30"/>
      <c r="C73" s="30"/>
      <c r="D73" s="35"/>
      <c r="E73" s="35"/>
      <c r="F73" s="35"/>
    </row>
    <row r="74" spans="1:6" ht="15.75" customHeight="1">
      <c r="A74" s="36"/>
      <c r="B74" s="30"/>
      <c r="C74" s="30"/>
      <c r="D74" s="35"/>
      <c r="E74" s="35"/>
      <c r="F74" s="35"/>
    </row>
    <row r="75" spans="1:6" ht="15.75" customHeight="1">
      <c r="A75" s="70" t="s">
        <v>110</v>
      </c>
      <c r="B75" s="30"/>
      <c r="C75" s="30"/>
      <c r="D75" s="35">
        <v>8390</v>
      </c>
      <c r="E75" s="35"/>
      <c r="F75" s="35">
        <v>9833</v>
      </c>
    </row>
    <row r="76" spans="1:6" ht="15.75" customHeight="1">
      <c r="A76" s="30" t="s">
        <v>167</v>
      </c>
      <c r="B76" s="30"/>
      <c r="C76" s="33" t="s">
        <v>214</v>
      </c>
      <c r="D76" s="35">
        <v>1692</v>
      </c>
      <c r="E76" s="35"/>
      <c r="F76" s="35">
        <v>185</v>
      </c>
    </row>
    <row r="77" spans="1:6" ht="15.75" customHeight="1">
      <c r="A77" s="30"/>
      <c r="B77" s="30"/>
      <c r="C77" s="30"/>
      <c r="D77" s="78">
        <f>SUM(D75:D76)</f>
        <v>10082</v>
      </c>
      <c r="E77" s="35"/>
      <c r="F77" s="78">
        <f>SUM(F75:F76)</f>
        <v>10018</v>
      </c>
    </row>
    <row r="78" spans="1:6" ht="15.75" customHeight="1">
      <c r="A78" s="30"/>
      <c r="B78" s="30"/>
      <c r="C78" s="30"/>
      <c r="D78" s="35"/>
      <c r="E78" s="35"/>
      <c r="F78" s="35"/>
    </row>
    <row r="79" spans="1:6" ht="15.75" customHeight="1">
      <c r="A79" s="30" t="s">
        <v>111</v>
      </c>
      <c r="B79" s="30"/>
      <c r="C79" s="30"/>
      <c r="D79" s="35">
        <f>D77+D71</f>
        <v>30353</v>
      </c>
      <c r="E79" s="35"/>
      <c r="F79" s="35">
        <f>F77+F71</f>
        <v>29694</v>
      </c>
    </row>
    <row r="80" spans="1:6" ht="15.75" customHeight="1">
      <c r="A80" s="30"/>
      <c r="B80" s="30"/>
      <c r="C80" s="30"/>
      <c r="D80" s="35"/>
      <c r="E80" s="35"/>
      <c r="F80" s="35"/>
    </row>
    <row r="81" spans="1:6" ht="18" customHeight="1" thickBot="1">
      <c r="A81" s="67" t="s">
        <v>112</v>
      </c>
      <c r="B81" s="32"/>
      <c r="C81" s="32"/>
      <c r="D81" s="44">
        <f>D79+D65</f>
        <v>129210</v>
      </c>
      <c r="E81" s="35"/>
      <c r="F81" s="44">
        <f>F79+F65</f>
        <v>129104</v>
      </c>
    </row>
    <row r="82" spans="1:6" ht="15.75" customHeight="1">
      <c r="A82" s="30"/>
      <c r="B82" s="30"/>
      <c r="C82" s="30"/>
      <c r="D82" s="35"/>
      <c r="E82" s="35"/>
      <c r="F82" s="35"/>
    </row>
    <row r="83" spans="1:6" ht="15.75" customHeight="1">
      <c r="A83" s="30" t="s">
        <v>113</v>
      </c>
      <c r="B83" s="30"/>
      <c r="C83" s="30"/>
      <c r="D83" s="38"/>
      <c r="E83" s="40"/>
      <c r="F83" s="38"/>
    </row>
    <row r="84" spans="1:6" ht="15.75" customHeight="1" thickBot="1">
      <c r="A84" s="30" t="s">
        <v>114</v>
      </c>
      <c r="B84" s="30"/>
      <c r="C84" s="30"/>
      <c r="D84" s="71">
        <f>D62/60490</f>
        <v>1.6109935526533312</v>
      </c>
      <c r="E84" s="40"/>
      <c r="F84" s="71">
        <f>F62/60490</f>
        <v>1.6196561415109936</v>
      </c>
    </row>
    <row r="85" spans="1:6" ht="15.75" customHeight="1">
      <c r="A85" s="30"/>
      <c r="B85" s="30"/>
      <c r="C85" s="30"/>
      <c r="D85" s="38"/>
      <c r="E85" s="40"/>
      <c r="F85" s="38"/>
    </row>
    <row r="86" spans="1:6" ht="15.75" customHeight="1">
      <c r="A86" s="1" t="s">
        <v>125</v>
      </c>
      <c r="B86" s="14"/>
      <c r="C86" s="14"/>
      <c r="D86" s="41"/>
      <c r="E86" s="14"/>
      <c r="F86" s="41"/>
    </row>
    <row r="87" spans="1:6" ht="15.75" customHeight="1">
      <c r="A87" s="1" t="s">
        <v>253</v>
      </c>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row r="101" spans="1:6" ht="15.75" customHeight="1">
      <c r="A101" s="14"/>
      <c r="B101" s="14"/>
      <c r="C101" s="14"/>
      <c r="D101" s="14"/>
      <c r="E101" s="14"/>
      <c r="F101" s="14"/>
    </row>
    <row r="102" spans="1:6" ht="15.75" customHeight="1">
      <c r="A102" s="14"/>
      <c r="B102" s="14"/>
      <c r="C102" s="14"/>
      <c r="D102" s="14"/>
      <c r="E102" s="14"/>
      <c r="F102" s="14"/>
    </row>
  </sheetData>
  <sheetProtection/>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3" max="255" man="1"/>
  </rowBreaks>
</worksheet>
</file>

<file path=xl/worksheets/sheet4.xml><?xml version="1.0" encoding="utf-8"?>
<worksheet xmlns="http://schemas.openxmlformats.org/spreadsheetml/2006/main" xmlns:r="http://schemas.openxmlformats.org/officeDocument/2006/relationships">
  <dimension ref="A1:N64"/>
  <sheetViews>
    <sheetView view="pageBreakPreview" zoomScaleNormal="75" zoomScaleSheetLayoutView="100" zoomScalePageLayoutView="0" workbookViewId="0" topLeftCell="A14">
      <selection activeCell="N26" sqref="N26"/>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60"/>
      <c r="D1" s="60"/>
      <c r="E1" s="60"/>
      <c r="F1" s="60"/>
    </row>
    <row r="2" spans="2:6" ht="15.75" customHeight="1">
      <c r="B2" s="73" t="s">
        <v>40</v>
      </c>
      <c r="E2" s="2"/>
      <c r="F2" s="2"/>
    </row>
    <row r="3" spans="2:6" ht="15.75" customHeight="1">
      <c r="B3" s="73"/>
      <c r="E3" s="2"/>
      <c r="F3" s="2"/>
    </row>
    <row r="4" spans="2:6" ht="15.75" customHeight="1">
      <c r="B4" s="52" t="s">
        <v>116</v>
      </c>
      <c r="E4" s="2"/>
      <c r="F4" s="2"/>
    </row>
    <row r="5" spans="2:3" ht="15.75" customHeight="1">
      <c r="B5" s="18"/>
      <c r="C5" s="18"/>
    </row>
    <row r="6" spans="1:3" ht="15.75" customHeight="1">
      <c r="A6" s="2" t="s">
        <v>126</v>
      </c>
      <c r="B6" s="52" t="s">
        <v>254</v>
      </c>
      <c r="C6" s="18"/>
    </row>
    <row r="7" spans="2:8" ht="15.75">
      <c r="B7" s="14"/>
      <c r="C7" s="14"/>
      <c r="D7" s="14"/>
      <c r="E7" s="31"/>
      <c r="F7" s="33"/>
      <c r="H7" s="33"/>
    </row>
    <row r="8" spans="2:8" ht="15.75">
      <c r="B8" s="14"/>
      <c r="C8" s="14"/>
      <c r="D8" s="14"/>
      <c r="E8" s="77" t="s">
        <v>255</v>
      </c>
      <c r="F8" s="33"/>
      <c r="G8" s="77" t="s">
        <v>255</v>
      </c>
      <c r="H8" s="33"/>
    </row>
    <row r="9" spans="2:8" ht="15.75">
      <c r="B9" s="14"/>
      <c r="C9" s="14"/>
      <c r="D9" s="14"/>
      <c r="E9" s="69" t="s">
        <v>272</v>
      </c>
      <c r="F9" s="31"/>
      <c r="G9" s="69" t="s">
        <v>273</v>
      </c>
      <c r="H9" s="33"/>
    </row>
    <row r="10" spans="2:12" ht="15.75" customHeight="1">
      <c r="B10" s="14"/>
      <c r="C10" s="14"/>
      <c r="D10" s="14"/>
      <c r="E10" s="31" t="s">
        <v>15</v>
      </c>
      <c r="F10" s="31"/>
      <c r="G10" s="31" t="s">
        <v>15</v>
      </c>
      <c r="H10" s="33"/>
      <c r="J10" s="2" t="s">
        <v>47</v>
      </c>
      <c r="L10" s="2">
        <f>479660</f>
        <v>479660</v>
      </c>
    </row>
    <row r="11" spans="2:12" ht="12.75" customHeight="1">
      <c r="B11" s="42"/>
      <c r="C11" s="42"/>
      <c r="D11" s="42"/>
      <c r="E11" s="29"/>
      <c r="F11" s="29"/>
      <c r="G11" s="29"/>
      <c r="H11" s="29"/>
      <c r="J11" s="2" t="s">
        <v>48</v>
      </c>
      <c r="L11" s="2">
        <v>151831</v>
      </c>
    </row>
    <row r="12" spans="2:12" ht="15.75" customHeight="1">
      <c r="B12" s="14" t="s">
        <v>265</v>
      </c>
      <c r="C12" s="14"/>
      <c r="D12" s="14"/>
      <c r="E12" s="35">
        <f>pl!H28</f>
        <v>-597</v>
      </c>
      <c r="F12" s="40"/>
      <c r="G12" s="35">
        <v>436</v>
      </c>
      <c r="H12" s="40"/>
      <c r="J12" s="2" t="s">
        <v>49</v>
      </c>
      <c r="L12" s="2">
        <v>177529</v>
      </c>
    </row>
    <row r="13" spans="2:12" ht="9.75" customHeight="1">
      <c r="B13" s="14"/>
      <c r="C13" s="14"/>
      <c r="D13" s="14"/>
      <c r="E13" s="35"/>
      <c r="F13" s="40"/>
      <c r="G13" s="35"/>
      <c r="H13" s="40"/>
      <c r="J13" s="2" t="s">
        <v>50</v>
      </c>
      <c r="L13" s="2">
        <v>-501781</v>
      </c>
    </row>
    <row r="14" spans="2:12" ht="15.75" customHeight="1">
      <c r="B14" s="14" t="s">
        <v>51</v>
      </c>
      <c r="C14" s="14"/>
      <c r="D14" s="14"/>
      <c r="E14" s="35"/>
      <c r="F14" s="40"/>
      <c r="G14" s="35"/>
      <c r="H14" s="40"/>
      <c r="J14" s="2" t="s">
        <v>52</v>
      </c>
      <c r="L14" s="2">
        <v>785793</v>
      </c>
    </row>
    <row r="15" spans="2:12" ht="15.75" customHeight="1">
      <c r="B15" s="14"/>
      <c r="C15" s="54" t="s">
        <v>53</v>
      </c>
      <c r="D15" s="14"/>
      <c r="E15" s="35">
        <f>13+44+26+153</f>
        <v>236</v>
      </c>
      <c r="F15" s="40"/>
      <c r="G15" s="57">
        <v>215</v>
      </c>
      <c r="H15" s="40"/>
      <c r="J15" s="2" t="s">
        <v>54</v>
      </c>
      <c r="L15" s="2">
        <v>-1969787</v>
      </c>
    </row>
    <row r="16" spans="2:8" ht="15.75" customHeight="1">
      <c r="B16" s="14"/>
      <c r="C16" s="54" t="s">
        <v>16</v>
      </c>
      <c r="D16" s="14"/>
      <c r="E16" s="35">
        <v>254</v>
      </c>
      <c r="F16" s="40"/>
      <c r="G16" s="57">
        <v>289</v>
      </c>
      <c r="H16" s="40"/>
    </row>
    <row r="17" spans="2:13" ht="15.75" customHeight="1">
      <c r="B17" s="14"/>
      <c r="C17" s="54" t="s">
        <v>17</v>
      </c>
      <c r="D17" s="14"/>
      <c r="E17" s="35">
        <v>-353</v>
      </c>
      <c r="F17" s="40"/>
      <c r="G17" s="57">
        <v>-117</v>
      </c>
      <c r="H17" s="40"/>
      <c r="L17" s="2" t="s">
        <v>55</v>
      </c>
      <c r="M17" s="2" t="s">
        <v>76</v>
      </c>
    </row>
    <row r="18" spans="2:13" ht="15.75" customHeight="1">
      <c r="B18" s="14"/>
      <c r="C18" s="54"/>
      <c r="D18" s="14"/>
      <c r="E18" s="37"/>
      <c r="F18" s="40"/>
      <c r="G18" s="55"/>
      <c r="H18" s="40"/>
      <c r="J18" s="2" t="s">
        <v>56</v>
      </c>
      <c r="L18" s="2">
        <f>9276724</f>
        <v>9276724</v>
      </c>
      <c r="M18" s="2">
        <v>10062517</v>
      </c>
    </row>
    <row r="19" spans="2:13" ht="15.75" customHeight="1" hidden="1">
      <c r="B19" s="14"/>
      <c r="C19" s="14"/>
      <c r="D19" s="14"/>
      <c r="E19" s="35"/>
      <c r="F19" s="40"/>
      <c r="G19" s="35"/>
      <c r="H19" s="40"/>
      <c r="J19" s="2" t="s">
        <v>57</v>
      </c>
      <c r="L19" s="2">
        <v>-501781</v>
      </c>
      <c r="M19" s="2">
        <v>-501781</v>
      </c>
    </row>
    <row r="20" spans="2:13" ht="15.75" customHeight="1">
      <c r="B20" s="14" t="s">
        <v>266</v>
      </c>
      <c r="C20" s="14"/>
      <c r="D20" s="14"/>
      <c r="E20" s="35">
        <f>SUM(E12:E18)</f>
        <v>-460</v>
      </c>
      <c r="F20" s="40"/>
      <c r="G20" s="35">
        <f>SUM(G12:G18)</f>
        <v>823</v>
      </c>
      <c r="H20" s="40"/>
      <c r="L20" s="1">
        <f>SUM(L18:L19)</f>
        <v>8774943</v>
      </c>
      <c r="M20" s="1">
        <f>SUM(M18:M19)</f>
        <v>9560736</v>
      </c>
    </row>
    <row r="21" spans="2:13" ht="12.75" customHeight="1">
      <c r="B21" s="14"/>
      <c r="C21" s="14"/>
      <c r="D21" s="14"/>
      <c r="E21" s="35"/>
      <c r="F21" s="40"/>
      <c r="G21" s="35"/>
      <c r="H21" s="40"/>
      <c r="J21" s="2" t="s">
        <v>58</v>
      </c>
      <c r="L21" s="2">
        <v>1969787</v>
      </c>
      <c r="M21" s="2">
        <v>1969787</v>
      </c>
    </row>
    <row r="22" spans="2:13" ht="15.75" customHeight="1">
      <c r="B22" s="14" t="s">
        <v>18</v>
      </c>
      <c r="C22" s="14"/>
      <c r="D22" s="14"/>
      <c r="E22" s="35"/>
      <c r="F22" s="40"/>
      <c r="G22" s="35"/>
      <c r="H22" s="40"/>
      <c r="L22" s="2">
        <f>L20-L21</f>
        <v>6805156</v>
      </c>
      <c r="M22" s="2">
        <f>M20-M21</f>
        <v>7590949</v>
      </c>
    </row>
    <row r="23" spans="2:8" ht="9.75" customHeight="1">
      <c r="B23" s="14"/>
      <c r="C23" s="14"/>
      <c r="D23" s="14"/>
      <c r="E23" s="35"/>
      <c r="F23" s="40"/>
      <c r="G23" s="35"/>
      <c r="H23" s="40"/>
    </row>
    <row r="24" spans="2:12" ht="15.75" customHeight="1">
      <c r="B24" s="14"/>
      <c r="C24" s="54" t="s">
        <v>32</v>
      </c>
      <c r="D24" s="14"/>
      <c r="E24" s="35">
        <f>597-32+1597-237-9</f>
        <v>1916</v>
      </c>
      <c r="F24" s="40"/>
      <c r="G24" s="57">
        <v>647</v>
      </c>
      <c r="H24" s="40"/>
      <c r="J24" s="2" t="s">
        <v>59</v>
      </c>
      <c r="L24" s="2">
        <f>L22-M22</f>
        <v>-785793</v>
      </c>
    </row>
    <row r="25" spans="2:8" ht="15.75" customHeight="1">
      <c r="B25" s="14"/>
      <c r="C25" s="54" t="s">
        <v>33</v>
      </c>
      <c r="D25" s="14"/>
      <c r="E25" s="35">
        <v>-1443</v>
      </c>
      <c r="F25" s="40"/>
      <c r="G25" s="57">
        <v>-1282</v>
      </c>
      <c r="H25" s="40"/>
    </row>
    <row r="26" spans="2:8" ht="9.75" customHeight="1">
      <c r="B26" s="14"/>
      <c r="C26" s="14"/>
      <c r="D26" s="14"/>
      <c r="E26" s="37"/>
      <c r="F26" s="40"/>
      <c r="G26" s="37"/>
      <c r="H26" s="40"/>
    </row>
    <row r="27" spans="2:8" ht="15.75" customHeight="1" hidden="1">
      <c r="B27" s="14"/>
      <c r="C27" s="14"/>
      <c r="D27" s="14"/>
      <c r="E27" s="35"/>
      <c r="F27" s="40"/>
      <c r="G27" s="35"/>
      <c r="H27" s="40"/>
    </row>
    <row r="28" spans="2:8" ht="15.75" customHeight="1" hidden="1">
      <c r="B28" s="14"/>
      <c r="C28" s="14"/>
      <c r="D28" s="14"/>
      <c r="E28" s="35"/>
      <c r="F28" s="40"/>
      <c r="G28" s="35"/>
      <c r="H28" s="40"/>
    </row>
    <row r="29" spans="2:8" ht="15.75" customHeight="1">
      <c r="B29" s="14"/>
      <c r="C29" s="14" t="s">
        <v>267</v>
      </c>
      <c r="D29" s="14"/>
      <c r="E29" s="35">
        <f>SUM(E20:E26)</f>
        <v>13</v>
      </c>
      <c r="F29" s="40"/>
      <c r="G29" s="35">
        <f>SUM(G20:G26)</f>
        <v>188</v>
      </c>
      <c r="H29" s="40"/>
    </row>
    <row r="30" spans="2:8" ht="8.25" customHeight="1">
      <c r="B30" s="14"/>
      <c r="C30" s="14"/>
      <c r="D30" s="14"/>
      <c r="E30" s="35"/>
      <c r="F30" s="40"/>
      <c r="G30" s="35"/>
      <c r="H30" s="40"/>
    </row>
    <row r="31" spans="2:8" ht="15.75" customHeight="1">
      <c r="B31" s="14"/>
      <c r="C31" s="14" t="s">
        <v>281</v>
      </c>
      <c r="D31" s="14"/>
      <c r="E31" s="35">
        <v>39</v>
      </c>
      <c r="F31" s="40"/>
      <c r="G31" s="57">
        <v>0</v>
      </c>
      <c r="H31" s="40"/>
    </row>
    <row r="32" spans="2:8" ht="15.75" customHeight="1">
      <c r="B32" s="14"/>
      <c r="C32" s="14" t="s">
        <v>60</v>
      </c>
      <c r="D32" s="14"/>
      <c r="E32" s="35">
        <v>-254</v>
      </c>
      <c r="F32" s="40"/>
      <c r="G32" s="57">
        <v>-289</v>
      </c>
      <c r="H32" s="40"/>
    </row>
    <row r="33" spans="2:8" ht="7.5" customHeight="1">
      <c r="B33" s="14"/>
      <c r="C33" s="14"/>
      <c r="D33" s="14"/>
      <c r="E33" s="37"/>
      <c r="F33" s="40"/>
      <c r="G33" s="37"/>
      <c r="H33" s="40"/>
    </row>
    <row r="34" spans="2:8" ht="15.75" customHeight="1" thickBot="1">
      <c r="B34" s="14" t="s">
        <v>282</v>
      </c>
      <c r="C34" s="14"/>
      <c r="D34" s="14"/>
      <c r="E34" s="56">
        <f>SUM(E29:E33)</f>
        <v>-202</v>
      </c>
      <c r="F34" s="40"/>
      <c r="G34" s="56">
        <f>SUM(G29:G33)</f>
        <v>-101</v>
      </c>
      <c r="H34" s="40"/>
    </row>
    <row r="35" spans="2:8" ht="12.75" customHeight="1">
      <c r="B35" s="14"/>
      <c r="C35" s="14"/>
      <c r="E35" s="35"/>
      <c r="F35" s="40"/>
      <c r="G35" s="35"/>
      <c r="H35" s="40"/>
    </row>
    <row r="36" spans="2:8" ht="15.75" customHeight="1">
      <c r="B36" s="14" t="s">
        <v>61</v>
      </c>
      <c r="C36" s="14"/>
      <c r="D36" s="14"/>
      <c r="E36" s="35"/>
      <c r="F36" s="40"/>
      <c r="G36" s="35"/>
      <c r="H36" s="40"/>
    </row>
    <row r="37" spans="2:8" ht="9" customHeight="1">
      <c r="B37" s="14"/>
      <c r="C37" s="14"/>
      <c r="D37" s="14"/>
      <c r="E37" s="35"/>
      <c r="F37" s="40"/>
      <c r="G37" s="35"/>
      <c r="H37" s="40"/>
    </row>
    <row r="38" spans="2:8" ht="15.75" customHeight="1">
      <c r="B38" s="14"/>
      <c r="C38" s="14" t="s">
        <v>62</v>
      </c>
      <c r="D38" s="14"/>
      <c r="E38" s="35">
        <f>-770-64</f>
        <v>-834</v>
      </c>
      <c r="F38" s="40"/>
      <c r="G38" s="57">
        <v>-206</v>
      </c>
      <c r="H38" s="40"/>
    </row>
    <row r="39" spans="2:8" ht="15.75" customHeight="1">
      <c r="B39" s="14"/>
      <c r="C39" s="14" t="s">
        <v>230</v>
      </c>
      <c r="D39" s="14"/>
      <c r="E39" s="35">
        <v>-1347</v>
      </c>
      <c r="F39" s="40"/>
      <c r="G39" s="57">
        <v>-57</v>
      </c>
      <c r="H39" s="40"/>
    </row>
    <row r="40" spans="2:8" ht="15.75" customHeight="1">
      <c r="B40" s="14"/>
      <c r="C40" s="14" t="s">
        <v>63</v>
      </c>
      <c r="D40" s="14"/>
      <c r="E40" s="35">
        <v>1</v>
      </c>
      <c r="F40" s="40"/>
      <c r="G40" s="58">
        <v>115</v>
      </c>
      <c r="H40" s="40"/>
    </row>
    <row r="41" spans="2:8" ht="15.75" customHeight="1">
      <c r="B41" s="14"/>
      <c r="C41" s="14" t="s">
        <v>277</v>
      </c>
      <c r="D41" s="14"/>
      <c r="E41" s="35">
        <v>9</v>
      </c>
      <c r="F41" s="40"/>
      <c r="G41" s="58">
        <v>0</v>
      </c>
      <c r="H41" s="40"/>
    </row>
    <row r="42" spans="2:8" ht="15.75" customHeight="1">
      <c r="B42" s="14"/>
      <c r="C42" s="14" t="s">
        <v>19</v>
      </c>
      <c r="D42" s="14"/>
      <c r="E42" s="35">
        <v>353</v>
      </c>
      <c r="F42" s="40"/>
      <c r="G42" s="57">
        <v>117</v>
      </c>
      <c r="H42" s="40"/>
    </row>
    <row r="43" spans="2:8" ht="15.75" customHeight="1" thickBot="1">
      <c r="B43" s="14" t="s">
        <v>268</v>
      </c>
      <c r="C43" s="14"/>
      <c r="D43" s="14"/>
      <c r="E43" s="44">
        <f>SUM(E38:E42)</f>
        <v>-1818</v>
      </c>
      <c r="F43" s="40"/>
      <c r="G43" s="44">
        <f>SUM(G38:G42)</f>
        <v>-31</v>
      </c>
      <c r="H43" s="40"/>
    </row>
    <row r="44" spans="2:8" ht="12.75" customHeight="1">
      <c r="B44" s="14"/>
      <c r="C44" s="14"/>
      <c r="D44" s="14"/>
      <c r="E44" s="35"/>
      <c r="F44" s="40"/>
      <c r="G44" s="35"/>
      <c r="H44" s="40"/>
    </row>
    <row r="45" spans="2:8" ht="15.75" customHeight="1">
      <c r="B45" s="14" t="s">
        <v>64</v>
      </c>
      <c r="C45" s="14"/>
      <c r="D45" s="14"/>
      <c r="E45" s="35"/>
      <c r="F45" s="40"/>
      <c r="G45" s="35"/>
      <c r="H45" s="40"/>
    </row>
    <row r="46" spans="2:8" ht="9" customHeight="1">
      <c r="B46" s="14"/>
      <c r="C46" s="14"/>
      <c r="D46" s="14"/>
      <c r="E46" s="35"/>
      <c r="F46" s="40"/>
      <c r="G46" s="35"/>
      <c r="H46" s="40"/>
    </row>
    <row r="47" spans="2:8" ht="15.75" customHeight="1">
      <c r="B47" s="14"/>
      <c r="C47" s="14" t="s">
        <v>261</v>
      </c>
      <c r="D47" s="14"/>
      <c r="E47" s="35">
        <v>1599</v>
      </c>
      <c r="F47" s="40"/>
      <c r="G47" s="35">
        <v>-344</v>
      </c>
      <c r="H47" s="40"/>
    </row>
    <row r="48" spans="2:8" ht="15.75" customHeight="1" thickBot="1">
      <c r="B48" s="14" t="s">
        <v>269</v>
      </c>
      <c r="C48" s="14"/>
      <c r="D48" s="14"/>
      <c r="E48" s="44">
        <f>SUM(E47:E47)</f>
        <v>1599</v>
      </c>
      <c r="F48" s="40"/>
      <c r="G48" s="44">
        <f>SUM(G47:G47)</f>
        <v>-344</v>
      </c>
      <c r="H48" s="40"/>
    </row>
    <row r="49" spans="2:8" ht="12.75" customHeight="1">
      <c r="B49" s="14"/>
      <c r="C49" s="14"/>
      <c r="D49" s="14"/>
      <c r="E49" s="35"/>
      <c r="F49" s="40"/>
      <c r="G49" s="35"/>
      <c r="H49" s="40"/>
    </row>
    <row r="50" spans="2:8" ht="15.75" customHeight="1">
      <c r="B50" s="14" t="s">
        <v>65</v>
      </c>
      <c r="C50" s="14"/>
      <c r="D50" s="14"/>
      <c r="E50" s="35">
        <f>E34+E43+E48</f>
        <v>-421</v>
      </c>
      <c r="F50" s="40"/>
      <c r="G50" s="35">
        <f>G34+G43+G48</f>
        <v>-476</v>
      </c>
      <c r="H50" s="40"/>
    </row>
    <row r="51" spans="2:8" ht="12.75" customHeight="1">
      <c r="B51" s="14"/>
      <c r="C51" s="14"/>
      <c r="D51" s="14"/>
      <c r="E51" s="35"/>
      <c r="F51" s="40"/>
      <c r="G51" s="35"/>
      <c r="H51" s="40"/>
    </row>
    <row r="52" spans="2:8" ht="15.75" customHeight="1">
      <c r="B52" s="14" t="s">
        <v>84</v>
      </c>
      <c r="C52" s="14"/>
      <c r="D52" s="14"/>
      <c r="E52" s="35">
        <v>4427</v>
      </c>
      <c r="F52" s="40"/>
      <c r="G52" s="57">
        <v>12811</v>
      </c>
      <c r="H52" s="40"/>
    </row>
    <row r="53" spans="2:8" ht="12.75" customHeight="1">
      <c r="B53" s="14"/>
      <c r="C53" s="14"/>
      <c r="D53" s="14"/>
      <c r="E53" s="37"/>
      <c r="F53" s="40"/>
      <c r="G53" s="37"/>
      <c r="H53" s="40"/>
    </row>
    <row r="54" spans="2:10" ht="15.75" customHeight="1" thickBot="1">
      <c r="B54" s="14" t="s">
        <v>227</v>
      </c>
      <c r="C54" s="14"/>
      <c r="D54" s="14"/>
      <c r="E54" s="49">
        <f>SUM(E50:E53)</f>
        <v>4006</v>
      </c>
      <c r="F54" s="40"/>
      <c r="G54" s="49">
        <f>SUM(G50:G53)</f>
        <v>12335</v>
      </c>
      <c r="H54" s="40"/>
      <c r="I54" s="4"/>
      <c r="J54" s="4"/>
    </row>
    <row r="55" spans="2:8" ht="12.75" customHeight="1" thickTop="1">
      <c r="B55" s="14"/>
      <c r="C55" s="14"/>
      <c r="D55" s="14"/>
      <c r="E55" s="59"/>
      <c r="F55" s="30"/>
      <c r="G55" s="59"/>
      <c r="H55" s="30"/>
    </row>
    <row r="56" spans="2:6" ht="15.75" customHeight="1">
      <c r="B56" s="43" t="s">
        <v>77</v>
      </c>
      <c r="D56" s="14"/>
      <c r="E56" s="14"/>
      <c r="F56" s="14"/>
    </row>
    <row r="57" spans="2:6" ht="15.75" customHeight="1">
      <c r="B57" s="43" t="s">
        <v>247</v>
      </c>
      <c r="D57" s="14"/>
      <c r="E57" s="41"/>
      <c r="F57" s="14"/>
    </row>
    <row r="60" spans="5:7" ht="15.75">
      <c r="E60" s="34">
        <v>2008</v>
      </c>
      <c r="G60" s="46">
        <v>2007</v>
      </c>
    </row>
    <row r="61" spans="4:14" ht="15.75">
      <c r="D61" s="2" t="s">
        <v>85</v>
      </c>
      <c r="E61" s="28">
        <f>'bs'!D29</f>
        <v>843</v>
      </c>
      <c r="G61" s="2">
        <v>728</v>
      </c>
      <c r="N61" s="3">
        <f>E61-G61</f>
        <v>115</v>
      </c>
    </row>
    <row r="62" spans="4:14" ht="15.75">
      <c r="D62" s="2" t="s">
        <v>211</v>
      </c>
      <c r="E62" s="28">
        <v>-185</v>
      </c>
      <c r="G62" s="2">
        <v>-185</v>
      </c>
      <c r="N62" s="3">
        <f>E62-G62</f>
        <v>0</v>
      </c>
    </row>
    <row r="63" spans="4:14" ht="15.75">
      <c r="D63" s="2" t="s">
        <v>86</v>
      </c>
      <c r="E63" s="47">
        <f>'bs'!D28</f>
        <v>3855</v>
      </c>
      <c r="G63" s="2">
        <v>3884</v>
      </c>
      <c r="N63" s="3">
        <f>E63-G63</f>
        <v>-29</v>
      </c>
    </row>
    <row r="64" spans="5:14" ht="15.75">
      <c r="E64" s="20">
        <f>SUM(E61:E63)</f>
        <v>4513</v>
      </c>
      <c r="G64" s="20">
        <f>SUM(G61:G63)</f>
        <v>4427</v>
      </c>
      <c r="N64" s="82">
        <f>SUM(N61:N63)</f>
        <v>86</v>
      </c>
    </row>
  </sheetData>
  <sheetProtection/>
  <printOptions/>
  <pageMargins left="0.75" right="0" top="0.75" bottom="0" header="0" footer="0"/>
  <pageSetup firstPageNumber="4" useFirstPageNumber="1" horizontalDpi="600" verticalDpi="600" orientation="portrait" paperSize="9" scale="85"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C10">
      <selection activeCell="J11" sqref="J11"/>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79</v>
      </c>
      <c r="B4" s="23" t="s">
        <v>80</v>
      </c>
      <c r="F4" s="18"/>
    </row>
    <row r="5" ht="15.75" customHeight="1">
      <c r="B5" s="23" t="s">
        <v>256</v>
      </c>
    </row>
    <row r="6" ht="15.75" customHeight="1">
      <c r="B6" s="23"/>
    </row>
    <row r="7" spans="3:9" ht="15.75" customHeight="1">
      <c r="C7" s="101" t="s">
        <v>21</v>
      </c>
      <c r="D7" s="101"/>
      <c r="E7" s="101"/>
      <c r="G7" s="101" t="s">
        <v>22</v>
      </c>
      <c r="H7" s="101"/>
      <c r="I7" s="101"/>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13" t="s">
        <v>272</v>
      </c>
      <c r="D11" s="13"/>
      <c r="E11" s="13" t="s">
        <v>273</v>
      </c>
      <c r="F11" s="13"/>
      <c r="G11" s="13" t="s">
        <v>272</v>
      </c>
      <c r="H11" s="13"/>
      <c r="I11" s="13" t="s">
        <v>273</v>
      </c>
    </row>
    <row r="12" spans="3:9" ht="15.75" customHeight="1">
      <c r="C12" s="12" t="s">
        <v>2</v>
      </c>
      <c r="D12" s="12"/>
      <c r="E12" s="12" t="s">
        <v>2</v>
      </c>
      <c r="F12" s="50"/>
      <c r="G12" s="12" t="s">
        <v>2</v>
      </c>
      <c r="I12" s="12" t="s">
        <v>2</v>
      </c>
    </row>
    <row r="13" ht="15.75" customHeight="1"/>
    <row r="14" spans="1:9" ht="15.75" customHeight="1">
      <c r="A14" s="2" t="s">
        <v>8</v>
      </c>
      <c r="C14" s="6">
        <f>pl!D16</f>
        <v>1965</v>
      </c>
      <c r="D14" s="6"/>
      <c r="E14" s="6">
        <f>pl!F16</f>
        <v>4042</v>
      </c>
      <c r="F14" s="6"/>
      <c r="G14" s="6">
        <f>pl!H16</f>
        <v>1965</v>
      </c>
      <c r="H14" s="7"/>
      <c r="I14" s="6">
        <f>pl!J16</f>
        <v>4042</v>
      </c>
    </row>
    <row r="15" spans="3:9" ht="15.75" customHeight="1">
      <c r="C15" s="3"/>
      <c r="D15" s="3"/>
      <c r="E15" s="3"/>
      <c r="F15" s="3"/>
      <c r="G15" s="3"/>
      <c r="H15" s="3"/>
      <c r="I15" s="3"/>
    </row>
    <row r="16" spans="1:9" ht="15.75" customHeight="1">
      <c r="A16" s="2" t="s">
        <v>240</v>
      </c>
      <c r="C16" s="8">
        <f>pl!D28</f>
        <v>-597</v>
      </c>
      <c r="D16" s="8"/>
      <c r="E16" s="8">
        <f>pl!F28</f>
        <v>436</v>
      </c>
      <c r="F16" s="8"/>
      <c r="G16" s="8">
        <f>pl!H28</f>
        <v>-597</v>
      </c>
      <c r="H16" s="3"/>
      <c r="I16" s="8">
        <f>pl!J28</f>
        <v>436</v>
      </c>
    </row>
    <row r="17" spans="3:9" ht="15.75" customHeight="1">
      <c r="C17" s="3"/>
      <c r="D17" s="3"/>
      <c r="E17" s="3"/>
      <c r="F17" s="3"/>
      <c r="G17" s="3"/>
      <c r="H17" s="3"/>
      <c r="I17" s="3"/>
    </row>
    <row r="18" spans="1:9" ht="15.75" customHeight="1">
      <c r="A18" s="2" t="s">
        <v>241</v>
      </c>
      <c r="C18" s="3">
        <f>pl!D32</f>
        <v>-553</v>
      </c>
      <c r="D18" s="3"/>
      <c r="E18" s="3">
        <f>pl!F32</f>
        <v>447</v>
      </c>
      <c r="F18" s="3"/>
      <c r="G18" s="3">
        <f>pl!H32</f>
        <v>-553</v>
      </c>
      <c r="H18" s="3"/>
      <c r="I18" s="3">
        <f>pl!J32</f>
        <v>447</v>
      </c>
    </row>
    <row r="19" spans="3:9" ht="15.75" customHeight="1">
      <c r="C19" s="3"/>
      <c r="D19" s="3"/>
      <c r="E19" s="3"/>
      <c r="F19" s="3"/>
      <c r="G19" s="3"/>
      <c r="H19" s="3"/>
      <c r="I19" s="3"/>
    </row>
    <row r="20" spans="1:9" ht="15.75" customHeight="1">
      <c r="A20" s="2" t="s">
        <v>242</v>
      </c>
      <c r="C20" s="3"/>
      <c r="D20" s="3"/>
      <c r="E20" s="3"/>
      <c r="F20" s="3"/>
      <c r="G20" s="3"/>
      <c r="H20" s="3"/>
      <c r="I20" s="3"/>
    </row>
    <row r="21" spans="1:9" ht="15.75" customHeight="1">
      <c r="A21" s="2" t="s">
        <v>136</v>
      </c>
      <c r="C21" s="3">
        <f>pl!D36</f>
        <v>-524</v>
      </c>
      <c r="D21" s="3"/>
      <c r="E21" s="3">
        <f>pl!F36</f>
        <v>235</v>
      </c>
      <c r="F21" s="3"/>
      <c r="G21" s="3">
        <f>pl!H36</f>
        <v>-524</v>
      </c>
      <c r="H21" s="3"/>
      <c r="I21" s="3">
        <f>pl!J36</f>
        <v>235</v>
      </c>
    </row>
    <row r="22" spans="3:9" ht="15.75" customHeight="1">
      <c r="C22" s="3"/>
      <c r="D22" s="3"/>
      <c r="E22" s="3"/>
      <c r="F22" s="3"/>
      <c r="G22" s="3"/>
      <c r="H22" s="3"/>
      <c r="I22" s="3"/>
    </row>
    <row r="23" spans="1:9" ht="15.75" customHeight="1">
      <c r="A23" s="2" t="s">
        <v>239</v>
      </c>
      <c r="C23" s="9">
        <f>pl!D45</f>
        <v>-0.8662588857662424</v>
      </c>
      <c r="D23" s="9"/>
      <c r="E23" s="9">
        <f>pl!F45</f>
        <v>0.38849396594478425</v>
      </c>
      <c r="F23" s="9"/>
      <c r="G23" s="9">
        <f>pl!H45</f>
        <v>-0.8662588857662424</v>
      </c>
      <c r="H23" s="3"/>
      <c r="I23" s="9">
        <f>pl!J45</f>
        <v>0.38849396594478425</v>
      </c>
    </row>
    <row r="24" spans="3:9" ht="15.75" customHeight="1">
      <c r="C24" s="3"/>
      <c r="D24" s="3"/>
      <c r="E24" s="3"/>
      <c r="F24" s="3"/>
      <c r="G24" s="3"/>
      <c r="H24" s="3"/>
      <c r="I24" s="3"/>
    </row>
    <row r="25" ht="15.75" customHeight="1">
      <c r="A25" s="2" t="s">
        <v>169</v>
      </c>
    </row>
    <row r="26" spans="1:9" ht="15.75" customHeight="1">
      <c r="A26" s="2" t="s">
        <v>168</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137</v>
      </c>
      <c r="D32" s="3"/>
      <c r="F32" s="3"/>
      <c r="G32" s="3"/>
      <c r="H32" s="3"/>
      <c r="I32" s="3"/>
    </row>
    <row r="33" spans="1:5" ht="15.75" customHeight="1">
      <c r="A33" s="2" t="s">
        <v>114</v>
      </c>
      <c r="C33" s="9">
        <f>'bs'!D84</f>
        <v>1.6109935526533312</v>
      </c>
      <c r="E33" s="9">
        <f>'bs'!F84</f>
        <v>1.6196561415109936</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C4">
      <selection activeCell="J12" sqref="J12"/>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60"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81</v>
      </c>
      <c r="B4" s="1" t="s">
        <v>83</v>
      </c>
    </row>
    <row r="5" spans="1:2" ht="15.75" customHeight="1">
      <c r="A5" s="1"/>
      <c r="B5" s="52" t="s">
        <v>257</v>
      </c>
    </row>
    <row r="6" spans="4:9" ht="15.75" customHeight="1">
      <c r="D6" s="52"/>
      <c r="E6" s="52"/>
      <c r="F6" s="52"/>
      <c r="G6" s="52"/>
      <c r="H6" s="52"/>
      <c r="I6" s="52"/>
    </row>
    <row r="7" spans="3:9" ht="15.75" customHeight="1">
      <c r="C7" s="12"/>
      <c r="D7" s="12"/>
      <c r="E7" s="12"/>
      <c r="F7" s="12"/>
      <c r="G7" s="12"/>
      <c r="H7" s="12"/>
      <c r="I7" s="12"/>
    </row>
    <row r="8" spans="3:9" ht="15.75" customHeight="1">
      <c r="C8" s="101" t="s">
        <v>21</v>
      </c>
      <c r="D8" s="101"/>
      <c r="E8" s="101"/>
      <c r="G8" s="101" t="s">
        <v>22</v>
      </c>
      <c r="H8" s="101"/>
      <c r="I8" s="101"/>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13" t="s">
        <v>272</v>
      </c>
      <c r="D12" s="13"/>
      <c r="E12" s="13" t="s">
        <v>273</v>
      </c>
      <c r="F12" s="13"/>
      <c r="G12" s="13" t="s">
        <v>272</v>
      </c>
      <c r="H12" s="13"/>
      <c r="I12" s="13" t="s">
        <v>273</v>
      </c>
    </row>
    <row r="13" spans="3:9" ht="15.75" customHeight="1">
      <c r="C13" s="12" t="s">
        <v>2</v>
      </c>
      <c r="D13" s="12"/>
      <c r="E13" s="12" t="s">
        <v>2</v>
      </c>
      <c r="F13" s="50"/>
      <c r="G13" s="12" t="s">
        <v>2</v>
      </c>
      <c r="I13" s="12" t="s">
        <v>2</v>
      </c>
    </row>
    <row r="14" ht="15.75" customHeight="1"/>
    <row r="15" spans="1:9" ht="15.75" customHeight="1">
      <c r="A15" s="2" t="s">
        <v>236</v>
      </c>
      <c r="C15" s="6">
        <f>pl!D22</f>
        <v>-190</v>
      </c>
      <c r="D15" s="6"/>
      <c r="E15" s="6">
        <f>pl!F22</f>
        <v>725</v>
      </c>
      <c r="F15" s="6"/>
      <c r="G15" s="6">
        <f>pl!H22</f>
        <v>-190</v>
      </c>
      <c r="H15" s="7"/>
      <c r="I15" s="6">
        <f>pl!J22</f>
        <v>725</v>
      </c>
    </row>
    <row r="16" spans="3:9" ht="15.75" customHeight="1">
      <c r="C16" s="3"/>
      <c r="D16" s="3"/>
      <c r="E16" s="3"/>
      <c r="F16" s="3"/>
      <c r="G16" s="3"/>
      <c r="H16" s="3"/>
      <c r="I16" s="3"/>
    </row>
    <row r="17" spans="1:9" ht="15.75" customHeight="1">
      <c r="A17" s="2" t="s">
        <v>34</v>
      </c>
      <c r="C17" s="3">
        <v>353</v>
      </c>
      <c r="D17" s="9"/>
      <c r="E17" s="3">
        <v>117</v>
      </c>
      <c r="F17" s="9"/>
      <c r="G17" s="3">
        <v>353</v>
      </c>
      <c r="H17" s="3"/>
      <c r="I17" s="3">
        <v>117</v>
      </c>
    </row>
    <row r="18" spans="3:9" ht="15.75" customHeight="1">
      <c r="C18" s="3"/>
      <c r="D18" s="3"/>
      <c r="E18" s="3"/>
      <c r="F18" s="3"/>
      <c r="G18" s="3"/>
      <c r="H18" s="3"/>
      <c r="I18" s="3"/>
    </row>
    <row r="19" spans="1:9" ht="15.75" customHeight="1">
      <c r="A19" s="2" t="s">
        <v>35</v>
      </c>
      <c r="C19" s="3">
        <f>pl!D24</f>
        <v>-254</v>
      </c>
      <c r="D19" s="3"/>
      <c r="E19" s="3">
        <f>pl!F24</f>
        <v>-289</v>
      </c>
      <c r="F19" s="3"/>
      <c r="G19" s="3">
        <f>pl!H24</f>
        <v>-254</v>
      </c>
      <c r="H19" s="3"/>
      <c r="I19" s="3">
        <f>pl!J24</f>
        <v>-289</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sheetProtection/>
  <mergeCells count="2">
    <mergeCell ref="C8:E8"/>
    <mergeCell ref="G8:I8"/>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P301"/>
  <sheetViews>
    <sheetView tabSelected="1" view="pageBreakPreview" zoomScaleSheetLayoutView="100" zoomScalePageLayoutView="0" workbookViewId="0" topLeftCell="A139">
      <selection activeCell="G139" sqref="G139"/>
    </sheetView>
  </sheetViews>
  <sheetFormatPr defaultColWidth="9.140625" defaultRowHeight="15.75" customHeight="1"/>
  <cols>
    <col min="1" max="1" width="6.7109375" style="50" customWidth="1"/>
    <col min="2" max="2" width="3.7109375" style="50"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3" t="s">
        <v>40</v>
      </c>
    </row>
    <row r="3" spans="1:11" ht="15.75" customHeight="1">
      <c r="A3" s="91" t="s">
        <v>258</v>
      </c>
      <c r="B3" s="88"/>
      <c r="C3" s="46"/>
      <c r="D3" s="46"/>
      <c r="E3" s="46"/>
      <c r="F3" s="46"/>
      <c r="G3" s="46"/>
      <c r="H3" s="46"/>
      <c r="I3" s="46"/>
      <c r="J3" s="46"/>
      <c r="K3" s="46"/>
    </row>
    <row r="4" spans="1:11" ht="15.75" customHeight="1">
      <c r="A4" s="92"/>
      <c r="B4" s="93"/>
      <c r="C4" s="14"/>
      <c r="D4" s="14"/>
      <c r="E4" s="14"/>
      <c r="F4" s="14"/>
      <c r="G4" s="14"/>
      <c r="H4" s="14"/>
      <c r="I4" s="14"/>
      <c r="J4" s="14"/>
      <c r="K4" s="14"/>
    </row>
    <row r="5" spans="1:2" ht="15.75" customHeight="1">
      <c r="A5" s="23" t="s">
        <v>176</v>
      </c>
      <c r="B5" s="1"/>
    </row>
    <row r="11" spans="1:2" ht="15.75" customHeight="1">
      <c r="A11" s="23" t="s">
        <v>182</v>
      </c>
      <c r="B11" s="1" t="s">
        <v>145</v>
      </c>
    </row>
    <row r="24" spans="1:10" ht="15.75" customHeight="1">
      <c r="A24" s="23" t="s">
        <v>183</v>
      </c>
      <c r="B24" s="1" t="s">
        <v>138</v>
      </c>
      <c r="D24" s="1"/>
      <c r="E24" s="1"/>
      <c r="F24" s="1"/>
      <c r="G24" s="1"/>
      <c r="H24" s="1"/>
      <c r="I24" s="1"/>
      <c r="J24" s="1"/>
    </row>
    <row r="28" ht="9.75" customHeight="1"/>
    <row r="29" spans="1:2" ht="15.75" customHeight="1">
      <c r="A29" s="23" t="s">
        <v>184</v>
      </c>
      <c r="B29" s="1" t="s">
        <v>146</v>
      </c>
    </row>
    <row r="33" ht="9.75" customHeight="1">
      <c r="N33" s="90"/>
    </row>
    <row r="34" spans="1:5" ht="15.75" customHeight="1">
      <c r="A34" s="23" t="s">
        <v>185</v>
      </c>
      <c r="B34" s="1" t="s">
        <v>210</v>
      </c>
      <c r="D34" s="1"/>
      <c r="E34" s="1"/>
    </row>
    <row r="35" spans="1:5" ht="15.75" customHeight="1">
      <c r="A35" s="23"/>
      <c r="B35" s="1" t="s">
        <v>209</v>
      </c>
      <c r="D35" s="1"/>
      <c r="E35" s="1"/>
    </row>
    <row r="36" spans="1:5" ht="15.75" customHeight="1">
      <c r="A36" s="23"/>
      <c r="B36" s="1"/>
      <c r="D36" s="1"/>
      <c r="E36" s="1"/>
    </row>
    <row r="41" spans="1:5" ht="15.75" customHeight="1">
      <c r="A41" s="23" t="s">
        <v>186</v>
      </c>
      <c r="B41" s="1" t="s">
        <v>147</v>
      </c>
      <c r="D41" s="1"/>
      <c r="E41" s="1"/>
    </row>
    <row r="46" ht="9.75" customHeight="1"/>
    <row r="47" spans="1:5" ht="15.75" customHeight="1">
      <c r="A47" s="23" t="s">
        <v>187</v>
      </c>
      <c r="B47" s="1" t="s">
        <v>177</v>
      </c>
      <c r="D47" s="1"/>
      <c r="E47" s="1"/>
    </row>
    <row r="52" ht="12" customHeight="1"/>
    <row r="53" spans="1:5" ht="15.75" customHeight="1">
      <c r="A53" s="23" t="s">
        <v>188</v>
      </c>
      <c r="B53" s="1" t="s">
        <v>148</v>
      </c>
      <c r="D53" s="1"/>
      <c r="E53" s="1"/>
    </row>
    <row r="58" spans="1:5" ht="15.75" customHeight="1">
      <c r="A58" s="23" t="s">
        <v>189</v>
      </c>
      <c r="B58" s="1" t="s">
        <v>149</v>
      </c>
      <c r="D58" s="1"/>
      <c r="E58" s="1"/>
    </row>
    <row r="59" spans="1:9" ht="15.75" customHeight="1">
      <c r="A59" s="23"/>
      <c r="B59" s="23"/>
      <c r="C59" s="1"/>
      <c r="D59" s="1"/>
      <c r="E59" s="1"/>
      <c r="G59" s="18" t="s">
        <v>259</v>
      </c>
      <c r="I59" s="18" t="s">
        <v>259</v>
      </c>
    </row>
    <row r="60" spans="1:11" ht="15.75" customHeight="1">
      <c r="A60" s="23"/>
      <c r="B60" s="23"/>
      <c r="D60" s="1"/>
      <c r="E60" s="1"/>
      <c r="G60" s="102" t="s">
        <v>272</v>
      </c>
      <c r="H60" s="102"/>
      <c r="I60" s="102" t="s">
        <v>273</v>
      </c>
      <c r="J60" s="102"/>
      <c r="K60" s="73"/>
    </row>
    <row r="61" spans="1:10" ht="15.75" customHeight="1">
      <c r="A61" s="23"/>
      <c r="B61" s="23"/>
      <c r="D61" s="1"/>
      <c r="E61" s="1"/>
      <c r="G61" s="101" t="s">
        <v>2</v>
      </c>
      <c r="H61" s="101"/>
      <c r="I61" s="101" t="s">
        <v>2</v>
      </c>
      <c r="J61" s="101"/>
    </row>
    <row r="62" spans="1:11" ht="15.75" customHeight="1">
      <c r="A62" s="23"/>
      <c r="B62" s="23"/>
      <c r="C62" s="1" t="s">
        <v>139</v>
      </c>
      <c r="D62" s="1"/>
      <c r="E62" s="1"/>
      <c r="H62" s="8"/>
      <c r="K62" s="3"/>
    </row>
    <row r="63" spans="1:11" ht="12" customHeight="1">
      <c r="A63" s="23"/>
      <c r="B63" s="23"/>
      <c r="C63" s="1"/>
      <c r="D63" s="1"/>
      <c r="E63" s="1"/>
      <c r="K63" s="3"/>
    </row>
    <row r="64" spans="1:11" ht="15.75" customHeight="1">
      <c r="A64" s="23"/>
      <c r="B64" s="23"/>
      <c r="C64" s="2" t="s">
        <v>150</v>
      </c>
      <c r="D64" s="1"/>
      <c r="E64" s="1"/>
      <c r="H64" s="8">
        <f>1896+36</f>
        <v>1932</v>
      </c>
      <c r="J64" s="3">
        <v>4042</v>
      </c>
      <c r="K64" s="3">
        <v>4633</v>
      </c>
    </row>
    <row r="65" spans="1:11" ht="12" customHeight="1">
      <c r="A65" s="23"/>
      <c r="B65" s="23"/>
      <c r="D65" s="1"/>
      <c r="E65" s="1"/>
      <c r="H65" s="8"/>
      <c r="J65" s="3"/>
      <c r="K65" s="3"/>
    </row>
    <row r="66" spans="1:11" ht="17.25" customHeight="1">
      <c r="A66" s="23"/>
      <c r="B66" s="23"/>
      <c r="C66" s="14" t="s">
        <v>153</v>
      </c>
      <c r="D66" s="1"/>
      <c r="E66" s="1"/>
      <c r="H66" s="8">
        <v>33</v>
      </c>
      <c r="J66" s="3">
        <v>0</v>
      </c>
      <c r="K66" s="3">
        <v>0</v>
      </c>
    </row>
    <row r="67" spans="1:5" ht="15.75" customHeight="1">
      <c r="A67" s="23"/>
      <c r="B67" s="23"/>
      <c r="C67" s="1"/>
      <c r="D67" s="1"/>
      <c r="E67" s="1"/>
    </row>
    <row r="68" spans="1:11" ht="15.75" customHeight="1">
      <c r="A68" s="23"/>
      <c r="B68" s="23"/>
      <c r="C68" s="81" t="s">
        <v>151</v>
      </c>
      <c r="D68" s="81"/>
      <c r="E68" s="81"/>
      <c r="F68" s="20"/>
      <c r="G68" s="20"/>
      <c r="H68" s="82">
        <f>SUM(H64:H67)</f>
        <v>1965</v>
      </c>
      <c r="I68" s="82"/>
      <c r="J68" s="82">
        <f>SUM(J64:J66)</f>
        <v>4042</v>
      </c>
      <c r="K68" s="82">
        <f>SUM(K64:K67)</f>
        <v>4633</v>
      </c>
    </row>
    <row r="69" spans="1:11" ht="15.75" customHeight="1">
      <c r="A69" s="23"/>
      <c r="B69" s="23"/>
      <c r="C69" s="43"/>
      <c r="D69" s="43"/>
      <c r="E69" s="43"/>
      <c r="F69" s="14"/>
      <c r="G69" s="14"/>
      <c r="H69" s="7"/>
      <c r="I69" s="7"/>
      <c r="J69" s="7"/>
      <c r="K69" s="7"/>
    </row>
    <row r="70" spans="1:11" ht="15.75" customHeight="1">
      <c r="A70" s="23"/>
      <c r="B70" s="23"/>
      <c r="C70" s="43" t="s">
        <v>152</v>
      </c>
      <c r="D70" s="43"/>
      <c r="E70" s="43"/>
      <c r="F70" s="14"/>
      <c r="G70" s="14"/>
      <c r="H70" s="7"/>
      <c r="I70" s="7"/>
      <c r="J70" s="7"/>
      <c r="K70" s="7"/>
    </row>
    <row r="71" spans="1:11" ht="12" customHeight="1">
      <c r="A71" s="23"/>
      <c r="B71" s="23"/>
      <c r="C71" s="43"/>
      <c r="D71" s="43"/>
      <c r="E71" s="43"/>
      <c r="F71" s="14"/>
      <c r="G71" s="14"/>
      <c r="H71" s="7"/>
      <c r="I71" s="7"/>
      <c r="J71" s="7"/>
      <c r="K71" s="7"/>
    </row>
    <row r="72" spans="1:11" ht="15.75" customHeight="1">
      <c r="A72" s="23"/>
      <c r="B72" s="23"/>
      <c r="C72" s="14" t="s">
        <v>150</v>
      </c>
      <c r="D72" s="43"/>
      <c r="E72" s="43"/>
      <c r="F72" s="14"/>
      <c r="G72" s="14"/>
      <c r="H72" s="7">
        <f>-476-51-13+254</f>
        <v>-286</v>
      </c>
      <c r="I72" s="7"/>
      <c r="J72" s="7">
        <f>384-43+289-37</f>
        <v>593</v>
      </c>
      <c r="K72" s="7">
        <v>559</v>
      </c>
    </row>
    <row r="73" spans="1:11" ht="12" customHeight="1">
      <c r="A73" s="23"/>
      <c r="B73" s="23"/>
      <c r="C73" s="14"/>
      <c r="D73" s="43"/>
      <c r="E73" s="43"/>
      <c r="F73" s="14"/>
      <c r="G73" s="14"/>
      <c r="H73" s="7"/>
      <c r="I73" s="7"/>
      <c r="J73" s="7"/>
      <c r="K73" s="7"/>
    </row>
    <row r="74" spans="1:11" ht="15.75" customHeight="1">
      <c r="A74" s="23"/>
      <c r="B74" s="23"/>
      <c r="C74" s="14" t="s">
        <v>153</v>
      </c>
      <c r="D74" s="43"/>
      <c r="E74" s="43"/>
      <c r="F74" s="14"/>
      <c r="G74" s="14"/>
      <c r="H74" s="7">
        <f>123-27</f>
        <v>96</v>
      </c>
      <c r="I74" s="7"/>
      <c r="J74" s="7">
        <v>132</v>
      </c>
      <c r="K74" s="7">
        <v>-11</v>
      </c>
    </row>
    <row r="75" spans="1:11" ht="15.75" customHeight="1">
      <c r="A75" s="23"/>
      <c r="B75" s="23"/>
      <c r="C75" s="43"/>
      <c r="D75" s="43"/>
      <c r="E75" s="43"/>
      <c r="F75" s="14"/>
      <c r="G75" s="14"/>
      <c r="H75" s="7"/>
      <c r="I75" s="7"/>
      <c r="J75" s="7"/>
      <c r="K75" s="7"/>
    </row>
    <row r="76" spans="1:11" ht="15.75" customHeight="1">
      <c r="A76" s="23"/>
      <c r="B76" s="23"/>
      <c r="C76" s="81" t="s">
        <v>165</v>
      </c>
      <c r="D76" s="81"/>
      <c r="E76" s="81"/>
      <c r="F76" s="20"/>
      <c r="G76" s="20"/>
      <c r="H76" s="82">
        <f>SUM(H72:H74)</f>
        <v>-190</v>
      </c>
      <c r="I76" s="82"/>
      <c r="J76" s="82">
        <f>SUM(J72:J74)</f>
        <v>725</v>
      </c>
      <c r="K76" s="82">
        <f>SUM(K72:K74)</f>
        <v>548</v>
      </c>
    </row>
    <row r="77" spans="8:11" ht="15.75" customHeight="1">
      <c r="H77" s="3"/>
      <c r="I77" s="3"/>
      <c r="J77" s="3"/>
      <c r="K77" s="3"/>
    </row>
    <row r="82" spans="1:5" ht="15.75" customHeight="1">
      <c r="A82" s="23" t="s">
        <v>190</v>
      </c>
      <c r="B82" s="1" t="s">
        <v>154</v>
      </c>
      <c r="D82" s="1"/>
      <c r="E82" s="1"/>
    </row>
    <row r="87" ht="9.75" customHeight="1"/>
    <row r="88" spans="1:5" ht="15.75" customHeight="1">
      <c r="A88" s="23" t="s">
        <v>191</v>
      </c>
      <c r="B88" s="1" t="s">
        <v>178</v>
      </c>
      <c r="D88" s="1"/>
      <c r="E88" s="1"/>
    </row>
    <row r="91" ht="14.25" customHeight="1"/>
    <row r="92" ht="14.25" customHeight="1"/>
    <row r="94" spans="1:5" ht="15.75" customHeight="1">
      <c r="A94" s="23" t="s">
        <v>192</v>
      </c>
      <c r="B94" s="1" t="s">
        <v>140</v>
      </c>
      <c r="D94" s="1"/>
      <c r="E94" s="1"/>
    </row>
    <row r="98" ht="17.25" customHeight="1"/>
    <row r="99" ht="17.25" customHeight="1"/>
    <row r="100" ht="17.25" customHeight="1"/>
    <row r="101" spans="1:5" ht="15.75" customHeight="1">
      <c r="A101" s="23" t="s">
        <v>193</v>
      </c>
      <c r="B101" s="1" t="s">
        <v>155</v>
      </c>
      <c r="D101" s="1"/>
      <c r="E101" s="1"/>
    </row>
    <row r="106" spans="7:8" ht="15.75" customHeight="1">
      <c r="G106" s="12" t="s">
        <v>2</v>
      </c>
      <c r="H106" s="52"/>
    </row>
    <row r="107" ht="15.75" customHeight="1">
      <c r="C107" s="2" t="s">
        <v>215</v>
      </c>
    </row>
    <row r="108" spans="3:16" ht="15.75" customHeight="1" thickBot="1">
      <c r="C108" s="2" t="s">
        <v>278</v>
      </c>
      <c r="G108" s="49">
        <v>2137</v>
      </c>
      <c r="M108" s="2" t="s">
        <v>228</v>
      </c>
      <c r="O108" s="2">
        <f>11561</f>
        <v>11561</v>
      </c>
      <c r="P108" s="2" t="s">
        <v>232</v>
      </c>
    </row>
    <row r="109" spans="13:14" ht="15.75" customHeight="1" thickTop="1">
      <c r="M109" s="2" t="s">
        <v>234</v>
      </c>
      <c r="N109" s="2">
        <v>2375</v>
      </c>
    </row>
    <row r="110" spans="1:14" ht="15.75" customHeight="1">
      <c r="A110" s="23" t="s">
        <v>46</v>
      </c>
      <c r="B110" s="23"/>
      <c r="N110" s="2" t="s">
        <v>233</v>
      </c>
    </row>
    <row r="111" ht="15.75" customHeight="1">
      <c r="A111" s="73" t="s">
        <v>40</v>
      </c>
    </row>
    <row r="112" spans="1:11" ht="15.75" customHeight="1">
      <c r="A112" s="91" t="s">
        <v>260</v>
      </c>
      <c r="B112" s="88"/>
      <c r="C112" s="46"/>
      <c r="D112" s="46"/>
      <c r="E112" s="46"/>
      <c r="F112" s="46"/>
      <c r="G112" s="46"/>
      <c r="H112" s="46"/>
      <c r="I112" s="46"/>
      <c r="J112" s="46"/>
      <c r="K112" s="46"/>
    </row>
    <row r="113" spans="1:11" ht="9.75" customHeight="1">
      <c r="A113" s="92"/>
      <c r="B113" s="93"/>
      <c r="C113" s="14"/>
      <c r="D113" s="14"/>
      <c r="E113" s="14"/>
      <c r="F113" s="14"/>
      <c r="G113" s="14"/>
      <c r="H113" s="14"/>
      <c r="I113" s="14"/>
      <c r="J113" s="14"/>
      <c r="K113" s="14"/>
    </row>
    <row r="114" spans="1:2" ht="15.75" customHeight="1">
      <c r="A114" s="23" t="s">
        <v>179</v>
      </c>
      <c r="B114" s="1"/>
    </row>
    <row r="115" spans="1:2" ht="9.75" customHeight="1">
      <c r="A115" s="23"/>
      <c r="B115" s="1"/>
    </row>
    <row r="118" ht="15.75" customHeight="1">
      <c r="L118" s="2" t="s">
        <v>3</v>
      </c>
    </row>
    <row r="119" ht="12" customHeight="1"/>
    <row r="120" spans="1:5" ht="15.75" customHeight="1">
      <c r="A120" s="23" t="s">
        <v>180</v>
      </c>
      <c r="B120" s="1" t="s">
        <v>156</v>
      </c>
      <c r="D120" s="1"/>
      <c r="E120" s="1"/>
    </row>
    <row r="127" ht="9.75" customHeight="1"/>
    <row r="128" spans="1:5" ht="15.75" customHeight="1">
      <c r="A128" s="23" t="s">
        <v>181</v>
      </c>
      <c r="B128" s="1" t="s">
        <v>157</v>
      </c>
      <c r="D128" s="1"/>
      <c r="E128" s="1"/>
    </row>
    <row r="138" ht="9.75" customHeight="1"/>
    <row r="139" spans="1:5" ht="15.75" customHeight="1">
      <c r="A139" s="23" t="s">
        <v>194</v>
      </c>
      <c r="B139" s="1" t="s">
        <v>158</v>
      </c>
      <c r="D139" s="1"/>
      <c r="E139" s="1"/>
    </row>
    <row r="147" spans="1:5" ht="15.75" customHeight="1">
      <c r="A147" s="23" t="s">
        <v>195</v>
      </c>
      <c r="B147" s="1" t="s">
        <v>141</v>
      </c>
      <c r="D147" s="1"/>
      <c r="E147" s="1"/>
    </row>
    <row r="151" ht="12" customHeight="1"/>
    <row r="152" spans="1:2" ht="15.75" customHeight="1">
      <c r="A152" s="23" t="s">
        <v>196</v>
      </c>
      <c r="B152" s="1" t="s">
        <v>159</v>
      </c>
    </row>
    <row r="153" spans="1:2" ht="15.75" customHeight="1">
      <c r="A153" s="23"/>
      <c r="B153" s="1"/>
    </row>
    <row r="154" spans="7:9" ht="15.75" customHeight="1">
      <c r="G154" s="18" t="s">
        <v>259</v>
      </c>
      <c r="I154" s="18" t="s">
        <v>259</v>
      </c>
    </row>
    <row r="155" spans="7:10" ht="15.75" customHeight="1">
      <c r="G155" s="102" t="s">
        <v>279</v>
      </c>
      <c r="H155" s="102"/>
      <c r="I155" s="102" t="s">
        <v>273</v>
      </c>
      <c r="J155" s="102"/>
    </row>
    <row r="156" spans="7:10" ht="15.75" customHeight="1">
      <c r="G156" s="101" t="s">
        <v>2</v>
      </c>
      <c r="H156" s="101"/>
      <c r="I156" s="101" t="s">
        <v>2</v>
      </c>
      <c r="J156" s="101"/>
    </row>
    <row r="157" spans="2:10" ht="15.75" customHeight="1">
      <c r="B157" s="23" t="s">
        <v>280</v>
      </c>
      <c r="G157" s="12"/>
      <c r="H157" s="12"/>
      <c r="I157" s="12"/>
      <c r="J157" s="12"/>
    </row>
    <row r="158" ht="15.75" customHeight="1">
      <c r="B158" s="2" t="s">
        <v>175</v>
      </c>
    </row>
    <row r="159" spans="2:11" ht="15.75" customHeight="1">
      <c r="B159" s="2" t="s">
        <v>274</v>
      </c>
      <c r="H159" s="95">
        <v>40</v>
      </c>
      <c r="J159" s="97">
        <v>0</v>
      </c>
      <c r="K159" s="8">
        <v>140</v>
      </c>
    </row>
    <row r="160" spans="2:11" ht="15.75" customHeight="1">
      <c r="B160" s="2" t="s">
        <v>142</v>
      </c>
      <c r="H160" s="99">
        <v>4</v>
      </c>
      <c r="J160" s="2">
        <v>11</v>
      </c>
      <c r="K160" s="18">
        <v>49</v>
      </c>
    </row>
    <row r="161" spans="7:11" ht="15.75" customHeight="1">
      <c r="G161" s="20"/>
      <c r="H161" s="84">
        <f>SUM(H159:H160)</f>
        <v>44</v>
      </c>
      <c r="I161" s="20"/>
      <c r="J161" s="20">
        <f>SUM(J159:J160)</f>
        <v>11</v>
      </c>
      <c r="K161" s="84">
        <f>SUM(K159:K160)</f>
        <v>189</v>
      </c>
    </row>
    <row r="162" spans="7:11" ht="15.75" customHeight="1">
      <c r="G162" s="14"/>
      <c r="H162" s="98"/>
      <c r="I162" s="14"/>
      <c r="J162" s="14"/>
      <c r="K162" s="98"/>
    </row>
    <row r="163" spans="1:2" ht="15.75" customHeight="1">
      <c r="A163" s="23" t="s">
        <v>198</v>
      </c>
      <c r="B163" s="1" t="s">
        <v>197</v>
      </c>
    </row>
    <row r="169" ht="9.75" customHeight="1"/>
    <row r="170" spans="1:2" ht="15.75" customHeight="1">
      <c r="A170" s="23" t="s">
        <v>199</v>
      </c>
      <c r="B170" s="1" t="s">
        <v>143</v>
      </c>
    </row>
    <row r="172" ht="15.75" customHeight="1">
      <c r="B172" s="87" t="s">
        <v>170</v>
      </c>
    </row>
    <row r="175" ht="15.75" customHeight="1">
      <c r="B175" s="87" t="s">
        <v>171</v>
      </c>
    </row>
    <row r="178" spans="1:2" ht="15.75" customHeight="1">
      <c r="A178" s="23" t="s">
        <v>200</v>
      </c>
      <c r="B178" s="1" t="s">
        <v>160</v>
      </c>
    </row>
    <row r="180" spans="1:2" ht="15.75" customHeight="1">
      <c r="A180" s="96" t="s">
        <v>173</v>
      </c>
      <c r="B180" s="50" t="s">
        <v>216</v>
      </c>
    </row>
    <row r="181" ht="12" customHeight="1"/>
    <row r="182" spans="1:2" ht="15.75" customHeight="1">
      <c r="A182" s="94"/>
      <c r="B182" s="87" t="s">
        <v>170</v>
      </c>
    </row>
    <row r="189" ht="16.5" customHeight="1"/>
    <row r="190" ht="10.5" customHeight="1"/>
    <row r="191" spans="1:2" ht="15.75" customHeight="1">
      <c r="A191" s="94"/>
      <c r="B191" s="87" t="s">
        <v>171</v>
      </c>
    </row>
    <row r="197" ht="9.75" customHeight="1"/>
    <row r="198" spans="1:2" ht="15.75" customHeight="1">
      <c r="A198" s="23" t="s">
        <v>200</v>
      </c>
      <c r="B198" s="1" t="s">
        <v>174</v>
      </c>
    </row>
    <row r="200" spans="1:2" ht="15.75" customHeight="1">
      <c r="A200" s="2"/>
      <c r="B200" s="87" t="s">
        <v>172</v>
      </c>
    </row>
    <row r="201" ht="9.75" customHeight="1"/>
    <row r="204" ht="9.75" customHeight="1"/>
    <row r="208" ht="15.75" customHeight="1">
      <c r="A208" s="87"/>
    </row>
    <row r="209" ht="15.75" customHeight="1">
      <c r="A209" s="87"/>
    </row>
    <row r="210" ht="15.75" customHeight="1">
      <c r="A210" s="87"/>
    </row>
    <row r="211" ht="15.75" customHeight="1">
      <c r="A211" s="87"/>
    </row>
    <row r="212" spans="1:2" ht="16.5" customHeight="1">
      <c r="A212" s="96" t="s">
        <v>223</v>
      </c>
      <c r="B212" s="87"/>
    </row>
    <row r="213" ht="16.5" customHeight="1">
      <c r="A213" s="75"/>
    </row>
    <row r="214" ht="16.5" customHeight="1">
      <c r="A214" s="75"/>
    </row>
    <row r="215" ht="16.5" customHeight="1">
      <c r="A215" s="75"/>
    </row>
    <row r="216" ht="16.5" customHeight="1">
      <c r="A216" s="75"/>
    </row>
    <row r="217" ht="16.5" customHeight="1">
      <c r="A217" s="75"/>
    </row>
    <row r="218" ht="16.5" customHeight="1">
      <c r="A218" s="75"/>
    </row>
    <row r="219" ht="16.5" customHeight="1">
      <c r="A219" s="75"/>
    </row>
    <row r="220" ht="16.5" customHeight="1">
      <c r="A220" s="96" t="s">
        <v>221</v>
      </c>
    </row>
    <row r="221" ht="16.5" customHeight="1"/>
    <row r="222" ht="16.5" customHeight="1">
      <c r="A222" s="96"/>
    </row>
    <row r="223" ht="16.5" customHeight="1">
      <c r="A223" s="96"/>
    </row>
    <row r="224" ht="15" customHeight="1">
      <c r="A224" s="75"/>
    </row>
    <row r="225" ht="16.5" customHeight="1"/>
    <row r="226" ht="16.5" customHeight="1"/>
    <row r="227" ht="16.5" customHeight="1">
      <c r="A227" s="96" t="s">
        <v>222</v>
      </c>
    </row>
    <row r="228" ht="16.5" customHeight="1"/>
    <row r="229" ht="16.5" customHeight="1">
      <c r="A229" s="87"/>
    </row>
    <row r="230" ht="16.5" customHeight="1">
      <c r="A230" s="87"/>
    </row>
    <row r="231" ht="16.5" customHeight="1">
      <c r="A231" s="87"/>
    </row>
    <row r="232" ht="16.5" customHeight="1">
      <c r="A232" s="87"/>
    </row>
    <row r="233" ht="9" customHeight="1">
      <c r="A233" s="87"/>
    </row>
    <row r="234" spans="1:4" ht="15.75" customHeight="1">
      <c r="A234" s="23" t="s">
        <v>204</v>
      </c>
      <c r="B234" s="1" t="s">
        <v>201</v>
      </c>
      <c r="D234" s="1"/>
    </row>
    <row r="238" ht="15.75" customHeight="1">
      <c r="F238" s="1" t="s">
        <v>2</v>
      </c>
    </row>
    <row r="239" spans="3:5" ht="15.75" customHeight="1">
      <c r="C239" s="89" t="s">
        <v>229</v>
      </c>
      <c r="D239" s="89"/>
      <c r="E239" s="85"/>
    </row>
    <row r="240" spans="4:7" ht="15.75" customHeight="1">
      <c r="D240" s="50" t="s">
        <v>203</v>
      </c>
      <c r="F240" s="7">
        <v>692</v>
      </c>
      <c r="G240" s="50"/>
    </row>
    <row r="241" spans="3:7" ht="15.75" customHeight="1">
      <c r="C241" s="89" t="s">
        <v>270</v>
      </c>
      <c r="D241" s="50"/>
      <c r="F241" s="3"/>
      <c r="G241" s="50"/>
    </row>
    <row r="242" spans="3:7" ht="15.75" customHeight="1">
      <c r="C242" s="89"/>
      <c r="D242" s="50" t="s">
        <v>271</v>
      </c>
      <c r="F242" s="80">
        <v>1000</v>
      </c>
      <c r="G242" s="50"/>
    </row>
    <row r="243" spans="3:7" ht="15.75" customHeight="1">
      <c r="C243" s="89"/>
      <c r="D243" s="50"/>
      <c r="F243" s="7">
        <f>SUM(F240:F242)</f>
        <v>1692</v>
      </c>
      <c r="G243" s="50"/>
    </row>
    <row r="244" spans="3:7" ht="15.75" customHeight="1">
      <c r="C244" s="89"/>
      <c r="D244" s="50"/>
      <c r="F244" s="3"/>
      <c r="G244" s="50"/>
    </row>
    <row r="245" spans="3:7" ht="15.75" customHeight="1">
      <c r="C245" s="89" t="s">
        <v>208</v>
      </c>
      <c r="D245" s="89"/>
      <c r="E245" s="85"/>
      <c r="G245" s="50"/>
    </row>
    <row r="246" spans="4:6" ht="15.75" customHeight="1">
      <c r="D246" s="2" t="s">
        <v>202</v>
      </c>
      <c r="F246" s="3">
        <v>12599</v>
      </c>
    </row>
    <row r="247" ht="15.75" customHeight="1">
      <c r="F247" s="86">
        <f>SUM(F243:F246)</f>
        <v>14291</v>
      </c>
    </row>
    <row r="248" ht="15.75" customHeight="1">
      <c r="F248" s="57"/>
    </row>
    <row r="249" spans="1:2" ht="15.75" customHeight="1">
      <c r="A249" s="23" t="s">
        <v>205</v>
      </c>
      <c r="B249" s="1" t="s">
        <v>217</v>
      </c>
    </row>
    <row r="250" spans="1:2" ht="15.75" customHeight="1">
      <c r="A250" s="18"/>
      <c r="B250" s="18"/>
    </row>
    <row r="251" spans="1:2" ht="15.75" customHeight="1">
      <c r="A251" s="18"/>
      <c r="B251" s="18"/>
    </row>
    <row r="252" spans="1:2" ht="15.75" customHeight="1">
      <c r="A252" s="18"/>
      <c r="B252" s="18"/>
    </row>
    <row r="253" spans="1:2" ht="15.75" customHeight="1">
      <c r="A253" s="18"/>
      <c r="B253" s="18"/>
    </row>
    <row r="254" spans="1:2" ht="9.75" customHeight="1">
      <c r="A254" s="18"/>
      <c r="B254" s="18"/>
    </row>
    <row r="255" spans="1:2" ht="15.75" customHeight="1">
      <c r="A255" s="23" t="s">
        <v>206</v>
      </c>
      <c r="B255" s="1" t="s">
        <v>144</v>
      </c>
    </row>
    <row r="261" spans="1:2" ht="15.75" customHeight="1">
      <c r="A261" s="23" t="s">
        <v>207</v>
      </c>
      <c r="B261" s="1" t="s">
        <v>161</v>
      </c>
    </row>
    <row r="262" spans="1:2" ht="15.75" customHeight="1">
      <c r="A262" s="18"/>
      <c r="B262" s="18"/>
    </row>
    <row r="263" spans="1:2" ht="15.75" customHeight="1">
      <c r="A263" s="18"/>
      <c r="B263" s="18"/>
    </row>
    <row r="264" spans="1:2" ht="15.75" customHeight="1">
      <c r="A264" s="18"/>
      <c r="B264" s="18"/>
    </row>
    <row r="265" spans="1:2" ht="15.75" customHeight="1">
      <c r="A265" s="18"/>
      <c r="B265" s="18"/>
    </row>
    <row r="266" spans="1:2" ht="15.75" customHeight="1">
      <c r="A266" s="23" t="s">
        <v>218</v>
      </c>
      <c r="B266" s="1" t="s">
        <v>283</v>
      </c>
    </row>
    <row r="267" spans="1:2" ht="10.5" customHeight="1">
      <c r="A267" s="18"/>
      <c r="B267" s="18"/>
    </row>
    <row r="268" spans="1:2" ht="15.75" customHeight="1">
      <c r="A268" s="18"/>
      <c r="B268" s="18"/>
    </row>
    <row r="269" spans="1:2" ht="15.75" customHeight="1">
      <c r="A269" s="18"/>
      <c r="B269" s="18"/>
    </row>
    <row r="270" spans="1:2" ht="15.75" customHeight="1">
      <c r="A270" s="18"/>
      <c r="B270" s="18"/>
    </row>
    <row r="271" spans="1:2" ht="15.75" customHeight="1">
      <c r="A271" s="18"/>
      <c r="B271" s="18"/>
    </row>
    <row r="272" spans="1:2" ht="8.25" customHeight="1">
      <c r="A272" s="18"/>
      <c r="B272" s="18"/>
    </row>
    <row r="273" spans="1:2" ht="15.75" customHeight="1">
      <c r="A273" s="18"/>
      <c r="B273" s="18"/>
    </row>
    <row r="274" spans="1:2" ht="15.75" customHeight="1">
      <c r="A274" s="18"/>
      <c r="B274" s="18"/>
    </row>
    <row r="275" spans="1:2" ht="15.75" customHeight="1">
      <c r="A275" s="18"/>
      <c r="B275" s="18"/>
    </row>
    <row r="276" spans="1:2" ht="15.75" customHeight="1">
      <c r="A276" s="18"/>
      <c r="B276" s="18"/>
    </row>
    <row r="277" spans="1:2" ht="15.75" customHeight="1">
      <c r="A277" s="18"/>
      <c r="B277" s="18"/>
    </row>
    <row r="278" spans="1:2" ht="15.75" customHeight="1">
      <c r="A278" s="18"/>
      <c r="B278" s="18"/>
    </row>
    <row r="279" spans="1:2" ht="15.75" customHeight="1">
      <c r="A279" s="18"/>
      <c r="B279" s="1" t="s">
        <v>162</v>
      </c>
    </row>
    <row r="280" spans="1:2" ht="15.75" customHeight="1">
      <c r="A280" s="18"/>
      <c r="B280" s="1"/>
    </row>
    <row r="281" spans="1:2" ht="15.75" customHeight="1">
      <c r="A281" s="18"/>
      <c r="B281" s="1"/>
    </row>
    <row r="282" spans="1:2" ht="15.75" customHeight="1">
      <c r="A282" s="18"/>
      <c r="B282" s="1"/>
    </row>
    <row r="283" spans="1:2" ht="15.75" customHeight="1">
      <c r="A283" s="18"/>
      <c r="B283" s="1" t="s">
        <v>163</v>
      </c>
    </row>
    <row r="284" spans="1:2" ht="15.75" customHeight="1">
      <c r="A284" s="18"/>
      <c r="B284" s="1" t="s">
        <v>164</v>
      </c>
    </row>
    <row r="285" spans="1:2" ht="15.75" customHeight="1">
      <c r="A285" s="18"/>
      <c r="B285" s="74" t="s">
        <v>276</v>
      </c>
    </row>
    <row r="286" spans="1:2" ht="15.75" customHeight="1">
      <c r="A286" s="18"/>
      <c r="B286" s="18"/>
    </row>
    <row r="287" spans="1:2" ht="15.75" customHeight="1">
      <c r="A287" s="18"/>
      <c r="B287" s="18"/>
    </row>
    <row r="288" spans="1:2" ht="15.75" customHeight="1">
      <c r="A288" s="18"/>
      <c r="B288" s="18"/>
    </row>
    <row r="289" spans="1:2" ht="15.75" customHeight="1">
      <c r="A289" s="18"/>
      <c r="B289" s="18"/>
    </row>
    <row r="290" spans="1:2" ht="15.75" customHeight="1">
      <c r="A290" s="18"/>
      <c r="B290" s="18"/>
    </row>
    <row r="291" spans="1:2" ht="15.75" customHeight="1">
      <c r="A291" s="18"/>
      <c r="B291" s="18"/>
    </row>
    <row r="292" spans="1:2" ht="15.75" customHeight="1">
      <c r="A292" s="18"/>
      <c r="B292" s="18"/>
    </row>
    <row r="293" spans="1:2" ht="15.75" customHeight="1">
      <c r="A293" s="18"/>
      <c r="B293" s="18"/>
    </row>
    <row r="294" spans="1:2" ht="15.75" customHeight="1">
      <c r="A294" s="18"/>
      <c r="B294" s="18"/>
    </row>
    <row r="295" spans="1:2" ht="15.75" customHeight="1">
      <c r="A295" s="18"/>
      <c r="B295" s="18"/>
    </row>
    <row r="296" spans="1:2" ht="15.75" customHeight="1">
      <c r="A296" s="18"/>
      <c r="B296" s="18"/>
    </row>
    <row r="297" spans="1:2" ht="15.75" customHeight="1">
      <c r="A297" s="18"/>
      <c r="B297" s="18"/>
    </row>
    <row r="298" spans="1:2" ht="15.75" customHeight="1">
      <c r="A298" s="18"/>
      <c r="B298" s="18"/>
    </row>
    <row r="299" spans="1:2" ht="15.75" customHeight="1">
      <c r="A299" s="18"/>
      <c r="B299" s="18"/>
    </row>
    <row r="300" spans="1:2" ht="15.75" customHeight="1">
      <c r="A300" s="18"/>
      <c r="B300" s="18"/>
    </row>
    <row r="301" spans="1:2" ht="15.75" customHeight="1">
      <c r="A301" s="18"/>
      <c r="B301" s="18"/>
    </row>
  </sheetData>
  <sheetProtection/>
  <mergeCells count="8">
    <mergeCell ref="G156:H156"/>
    <mergeCell ref="I156:J156"/>
    <mergeCell ref="G155:H155"/>
    <mergeCell ref="I155:J155"/>
    <mergeCell ref="G60:H60"/>
    <mergeCell ref="I60:J60"/>
    <mergeCell ref="G61:H61"/>
    <mergeCell ref="I61:J61"/>
  </mergeCells>
  <printOptions/>
  <pageMargins left="1" right="0" top="1" bottom="1" header="0.5" footer="0.5"/>
  <pageSetup firstPageNumber="8" useFirstPageNumber="1" horizontalDpi="600" verticalDpi="600" orientation="portrait" paperSize="9" r:id="rId2"/>
  <headerFooter alignWithMargins="0">
    <oddFooter>&amp;C&amp;"Times New Roman,Regular"&amp;12&amp;P</oddFooter>
  </headerFooter>
  <rowBreaks count="7" manualBreakCount="7">
    <brk id="46" max="9" man="1"/>
    <brk id="93" max="9" man="1"/>
    <brk id="109" max="9" man="1"/>
    <brk id="151" max="255" man="1"/>
    <brk id="197" max="255" man="1"/>
    <brk id="233" max="255" man="1"/>
    <brk id="2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Soh Chew</cp:lastModifiedBy>
  <cp:lastPrinted>2008-05-15T07:54:54Z</cp:lastPrinted>
  <dcterms:created xsi:type="dcterms:W3CDTF">1999-11-05T02:33:07Z</dcterms:created>
  <dcterms:modified xsi:type="dcterms:W3CDTF">2008-05-21T03:11:16Z</dcterms:modified>
  <cp:category/>
  <cp:version/>
  <cp:contentType/>
  <cp:contentStatus/>
</cp:coreProperties>
</file>